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370"/>
  </bookViews>
  <sheets>
    <sheet name="Документ" sheetId="2" r:id="rId1"/>
  </sheets>
  <definedNames>
    <definedName name="_xlnm.Print_Titles" localSheetId="0">Документ!$8:$8</definedName>
  </definedNames>
  <calcPr calcId="125725"/>
</workbook>
</file>

<file path=xl/calcChain.xml><?xml version="1.0" encoding="utf-8"?>
<calcChain xmlns="http://schemas.openxmlformats.org/spreadsheetml/2006/main">
  <c r="F40" i="2"/>
  <c r="E40"/>
  <c r="D40"/>
  <c r="D38"/>
  <c r="D23"/>
  <c r="D25"/>
  <c r="F19"/>
  <c r="E19"/>
  <c r="D19"/>
  <c r="F11"/>
  <c r="E11"/>
  <c r="F10"/>
  <c r="E10"/>
  <c r="F9"/>
  <c r="E9"/>
  <c r="D9"/>
  <c r="D10"/>
  <c r="D11"/>
  <c r="F15"/>
  <c r="E15"/>
  <c r="F14"/>
  <c r="E14"/>
  <c r="D14"/>
  <c r="D15"/>
  <c r="F18"/>
  <c r="E18"/>
  <c r="F17"/>
  <c r="F13" s="1"/>
  <c r="E17"/>
  <c r="E13" s="1"/>
  <c r="D17"/>
  <c r="D13" s="1"/>
  <c r="D18"/>
  <c r="F22"/>
  <c r="E22"/>
  <c r="F21"/>
  <c r="E21"/>
  <c r="F20"/>
  <c r="E20"/>
  <c r="D22"/>
  <c r="D21" s="1"/>
  <c r="D20" s="1"/>
  <c r="F37"/>
  <c r="E37"/>
  <c r="F36"/>
  <c r="E36"/>
  <c r="E35" s="1"/>
  <c r="F35"/>
  <c r="D37"/>
  <c r="D36" s="1"/>
  <c r="D35" s="1"/>
  <c r="F48"/>
  <c r="E48"/>
  <c r="F47"/>
  <c r="E47"/>
  <c r="F46"/>
  <c r="E46"/>
  <c r="D46"/>
  <c r="D47"/>
  <c r="D48"/>
  <c r="D16"/>
  <c r="F45"/>
  <c r="F44" s="1"/>
  <c r="F43" s="1"/>
  <c r="F42" s="1"/>
  <c r="E45"/>
  <c r="E44" s="1"/>
  <c r="E43" s="1"/>
  <c r="E42" s="1"/>
  <c r="D45"/>
  <c r="D44" s="1"/>
  <c r="D43" s="1"/>
  <c r="D42" s="1"/>
  <c r="F52"/>
  <c r="E52"/>
  <c r="F51"/>
  <c r="E51"/>
  <c r="F50"/>
  <c r="E50"/>
  <c r="D52"/>
  <c r="D51" s="1"/>
  <c r="D50" s="1"/>
  <c r="F54" l="1"/>
  <c r="E54"/>
  <c r="D54"/>
  <c r="E30"/>
  <c r="E28" s="1"/>
  <c r="E27" s="1"/>
  <c r="E29"/>
  <c r="F41"/>
  <c r="E41"/>
  <c r="D41"/>
  <c r="F28"/>
  <c r="F27" s="1"/>
  <c r="D28"/>
  <c r="D27" s="1"/>
  <c r="F33"/>
  <c r="E33"/>
  <c r="F32"/>
  <c r="E32"/>
  <c r="D33"/>
  <c r="D32" s="1"/>
</calcChain>
</file>

<file path=xl/sharedStrings.xml><?xml version="1.0" encoding="utf-8"?>
<sst xmlns="http://schemas.openxmlformats.org/spreadsheetml/2006/main" count="96" uniqueCount="66">
  <si>
    <t xml:space="preserve">    Управление жилищно-коммунального хозяйства администрации округа Муром</t>
  </si>
  <si>
    <t>732</t>
  </si>
  <si>
    <t xml:space="preserve">      Строительство и реконструкция (модернизация) объектов питьевого водоснабжения</t>
  </si>
  <si>
    <t>011F552430</t>
  </si>
  <si>
    <t xml:space="preserve">    Комитет по физической культуре и спорту администрации округа Муром</t>
  </si>
  <si>
    <t>767</t>
  </si>
  <si>
    <t>031P550810</t>
  </si>
  <si>
    <t>031P55229S</t>
  </si>
  <si>
    <t xml:space="preserve">      Содержание объектов спортивной инфраструктуры муниципальной собственности для занятий физической культурой и спортом</t>
  </si>
  <si>
    <t>031P57200S</t>
  </si>
  <si>
    <t xml:space="preserve">    Управление образования администрации округа Муром</t>
  </si>
  <si>
    <t>773</t>
  </si>
  <si>
    <t>061R37136S</t>
  </si>
  <si>
    <t xml:space="preserve">    Управление жилищной политики администрации округа Муром</t>
  </si>
  <si>
    <t>733</t>
  </si>
  <si>
    <t xml:space="preserve">      Обеспечение устойчивого сокращения непригодного для проживания жилищного фонда за счет средств государственной корпорации - Фонда содействия реформированию ЖКХ</t>
  </si>
  <si>
    <t>071F367483</t>
  </si>
  <si>
    <t xml:space="preserve">      Обеспечение устойчивого сокращения непригодного для проживания жилищного фонда</t>
  </si>
  <si>
    <t>071F367484</t>
  </si>
  <si>
    <t>071F36748S</t>
  </si>
  <si>
    <t xml:space="preserve">      Реализация программ формирования современной городской среды</t>
  </si>
  <si>
    <t>151F255550</t>
  </si>
  <si>
    <t>151F25555D</t>
  </si>
  <si>
    <t xml:space="preserve">Всего расходов:   </t>
  </si>
  <si>
    <t>Наименование показателя</t>
  </si>
  <si>
    <t>ГРБС</t>
  </si>
  <si>
    <t>Целевая статья</t>
  </si>
  <si>
    <t>2024 год</t>
  </si>
  <si>
    <t>тыс. рублей</t>
  </si>
  <si>
    <t>По национальному проекту "Жилье и городская среда" (F)</t>
  </si>
  <si>
    <t xml:space="preserve">  Региональный проект "Формирование комфортной городской среды" (F2)</t>
  </si>
  <si>
    <t xml:space="preserve">  Региональный проект "Обеспечение устойчивого сокращения непригодного для проживания жилищного фонда" (F3)</t>
  </si>
  <si>
    <t xml:space="preserve">  Региональный проект "Чистая вода" (F5)</t>
  </si>
  <si>
    <t>По национальному проекту "Демография" (P)</t>
  </si>
  <si>
    <t xml:space="preserve">  Региональный проект "Спорт-норма жизни " (P5)</t>
  </si>
  <si>
    <t>к Решению Совета народных депутатов</t>
  </si>
  <si>
    <t>По национальному проекту "Безопасные качественные дороги" (R)</t>
  </si>
  <si>
    <t>2025 год</t>
  </si>
  <si>
    <t>По национальному проекту "Культура" (А)</t>
  </si>
  <si>
    <t xml:space="preserve">  Региональный проект "Культурная среда" (А1)</t>
  </si>
  <si>
    <t xml:space="preserve">          Развитие сети учреждений культурно-досугового типа</t>
  </si>
  <si>
    <t>091A155130</t>
  </si>
  <si>
    <t>Приложение № 8</t>
  </si>
  <si>
    <t xml:space="preserve">      Обеспечение профилактики детского дорожно-транспортного травматизма в рамках реализации регионального проекта "Безопасность дорожного движения (Владимирская область)"</t>
  </si>
  <si>
    <t>151F254240</t>
  </si>
  <si>
    <t xml:space="preserve">             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</si>
  <si>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151F25424D</t>
  </si>
  <si>
    <t>По национальному проекту "Туризм и индустрия гостеприимства" (J)</t>
  </si>
  <si>
    <t xml:space="preserve">  Региональный проект "Развитие туристической инфраструктыры (Владимирская область)" (J1)</t>
  </si>
  <si>
    <t xml:space="preserve">    Государственная поддержка региональных программ по проектированию туристского кода центра города</t>
  </si>
  <si>
    <t>011J153330</t>
  </si>
  <si>
    <t>061EB51790</t>
  </si>
  <si>
    <t xml:space="preserve">  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</si>
  <si>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       Региональный проект "Патриотическое воспитание граждан Российской Федерации"(EB)</t>
  </si>
  <si>
    <t>По национальному проекту "Образование" (E)</t>
  </si>
  <si>
    <t>Распределение бюджетных ассигнований на реализацию региональных проектов, направленных на достижение результатов реализации федеральных проектов, в соответствии с Указом Президента Российской Федерации от 07.05.2018 № 204 "О национальных целях и стратегических задачах развития Российской Федерации на период до 2024 года", Указом Президента Российской Федерации от 21.07.2020 № 474 "О национальных целях развития Российской Федерации на период до 2030 года" на 2024 год и плановый период 2025 и 2026 годов</t>
  </si>
  <si>
    <t>2026 год</t>
  </si>
  <si>
    <t xml:space="preserve">      Государственная поддержка организаций, входящих в систему спортивной подготовки</t>
  </si>
  <si>
    <t>031P552290</t>
  </si>
  <si>
    <t xml:space="preserve">        Приобретение спортивного оборудования и инвентаря для приведения организаций дополнительного образования со специальным наименованием "спортивная школа", использующих в своем наименовании слово "олимпийский" или образованные на его основе слова или словосочетания, в нормативное состояние</t>
  </si>
  <si>
    <t xml:space="preserve">        Приобретение спортивного оборудования и инвентаря для приведения муниципальных учреждений спортивной подготовки в нормативное состояние</t>
  </si>
  <si>
    <t xml:space="preserve">  Региональный проект "Безопасность дорожного движения (Владимирская область)" (R3)</t>
  </si>
  <si>
    <t xml:space="preserve">      Региональный проект                             "Успех каждого ребенка" (Е2)</t>
  </si>
  <si>
    <t xml:space="preserve">       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</si>
  <si>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061E251710</t>
  </si>
  <si>
    <t>от 26.03.2024  №  646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</si>
</sst>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4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0" fontId="4" fillId="0" borderId="1"/>
    <xf numFmtId="1" fontId="2" fillId="0" borderId="2">
      <alignment vertical="top" wrapText="1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</cellStyleXfs>
  <cellXfs count="41">
    <xf numFmtId="0" fontId="0" fillId="0" borderId="0" xfId="0"/>
    <xf numFmtId="0" fontId="9" fillId="0" borderId="2" xfId="5" applyNumberFormat="1" applyFont="1" applyFill="1" applyProtection="1">
      <alignment vertical="top" wrapText="1"/>
    </xf>
    <xf numFmtId="1" fontId="9" fillId="0" borderId="2" xfId="6" applyNumberFormat="1" applyFont="1" applyFill="1" applyProtection="1">
      <alignment horizontal="center" vertical="top" shrinkToFit="1"/>
    </xf>
    <xf numFmtId="0" fontId="7" fillId="0" borderId="1" xfId="2" applyNumberFormat="1" applyFont="1" applyFill="1" applyAlignment="1" applyProtection="1">
      <alignment horizontal="center" vertical="center"/>
    </xf>
    <xf numFmtId="0" fontId="8" fillId="0" borderId="2" xfId="4" applyNumberFormat="1" applyFont="1" applyFill="1" applyProtection="1">
      <alignment horizontal="center" vertical="center" wrapText="1"/>
    </xf>
    <xf numFmtId="49" fontId="9" fillId="0" borderId="2" xfId="5" applyNumberFormat="1" applyFont="1" applyFill="1" applyProtection="1">
      <alignment vertical="top" wrapText="1"/>
    </xf>
    <xf numFmtId="0" fontId="10" fillId="0" borderId="1" xfId="0" applyFont="1" applyBorder="1" applyAlignment="1" applyProtection="1">
      <alignment horizontal="right"/>
      <protection locked="0"/>
    </xf>
    <xf numFmtId="0" fontId="9" fillId="0" borderId="4" xfId="9" applyNumberFormat="1" applyFont="1" applyFill="1" applyBorder="1" applyAlignment="1" applyProtection="1">
      <alignment vertical="center"/>
    </xf>
    <xf numFmtId="0" fontId="9" fillId="0" borderId="4" xfId="9" applyFont="1" applyFill="1" applyBorder="1" applyAlignment="1">
      <alignment vertical="center"/>
    </xf>
    <xf numFmtId="0" fontId="11" fillId="0" borderId="1" xfId="0" applyFont="1" applyBorder="1" applyProtection="1">
      <protection locked="0"/>
    </xf>
    <xf numFmtId="0" fontId="11" fillId="0" borderId="1" xfId="0" applyFont="1" applyBorder="1" applyAlignment="1" applyProtection="1">
      <alignment horizontal="right"/>
      <protection locked="0"/>
    </xf>
    <xf numFmtId="0" fontId="11" fillId="0" borderId="0" xfId="0" applyFont="1" applyProtection="1">
      <protection locked="0"/>
    </xf>
    <xf numFmtId="0" fontId="7" fillId="0" borderId="1" xfId="2" applyNumberFormat="1" applyFont="1" applyProtection="1"/>
    <xf numFmtId="0" fontId="8" fillId="0" borderId="2" xfId="5" applyNumberFormat="1" applyFont="1" applyFill="1" applyProtection="1">
      <alignment vertical="top" wrapText="1"/>
    </xf>
    <xf numFmtId="1" fontId="8" fillId="0" borderId="2" xfId="6" applyNumberFormat="1" applyFont="1" applyFill="1" applyProtection="1">
      <alignment horizontal="center" vertical="top" shrinkToFit="1"/>
    </xf>
    <xf numFmtId="0" fontId="7" fillId="0" borderId="1" xfId="2" applyNumberFormat="1" applyFont="1" applyFill="1" applyProtection="1"/>
    <xf numFmtId="0" fontId="8" fillId="0" borderId="4" xfId="5" applyNumberFormat="1" applyFont="1" applyFill="1" applyBorder="1" applyAlignment="1" applyProtection="1">
      <alignment vertical="top" wrapText="1"/>
    </xf>
    <xf numFmtId="0" fontId="9" fillId="0" borderId="4" xfId="5" applyNumberFormat="1" applyFont="1" applyFill="1" applyBorder="1" applyAlignment="1" applyProtection="1">
      <alignment vertical="top" wrapText="1"/>
    </xf>
    <xf numFmtId="0" fontId="9" fillId="0" borderId="4" xfId="5" applyNumberFormat="1" applyFont="1" applyFill="1" applyBorder="1" applyAlignment="1" applyProtection="1">
      <alignment horizontal="center" vertical="top" wrapText="1"/>
    </xf>
    <xf numFmtId="0" fontId="8" fillId="0" borderId="4" xfId="5" applyNumberFormat="1" applyFont="1" applyFill="1" applyBorder="1" applyAlignment="1" applyProtection="1">
      <alignment horizontal="center" vertical="top" wrapText="1"/>
    </xf>
    <xf numFmtId="0" fontId="9" fillId="0" borderId="2" xfId="4" applyNumberFormat="1" applyFont="1" applyFill="1" applyAlignment="1" applyProtection="1">
      <alignment vertical="top" wrapText="1"/>
    </xf>
    <xf numFmtId="0" fontId="9" fillId="0" borderId="2" xfId="4" applyNumberFormat="1" applyFont="1" applyFill="1" applyProtection="1">
      <alignment horizontal="center" vertical="center" wrapText="1"/>
    </xf>
    <xf numFmtId="164" fontId="11" fillId="0" borderId="0" xfId="0" applyNumberFormat="1" applyFont="1" applyFill="1" applyProtection="1">
      <protection locked="0"/>
    </xf>
    <xf numFmtId="0" fontId="11" fillId="0" borderId="0" xfId="0" applyFont="1" applyFill="1" applyProtection="1">
      <protection locked="0"/>
    </xf>
    <xf numFmtId="49" fontId="8" fillId="0" borderId="2" xfId="6" applyNumberFormat="1" applyFont="1" applyFill="1" applyProtection="1">
      <alignment horizontal="center" vertical="top" shrinkToFit="1"/>
    </xf>
    <xf numFmtId="1" fontId="8" fillId="0" borderId="6" xfId="6" applyNumberFormat="1" applyFont="1" applyFill="1" applyBorder="1" applyProtection="1">
      <alignment horizontal="center" vertical="top" shrinkToFit="1"/>
    </xf>
    <xf numFmtId="0" fontId="8" fillId="0" borderId="6" xfId="5" applyNumberFormat="1" applyFont="1" applyFill="1" applyBorder="1" applyProtection="1">
      <alignment vertical="top" wrapText="1"/>
    </xf>
    <xf numFmtId="164" fontId="9" fillId="0" borderId="2" xfId="7" applyNumberFormat="1" applyFont="1" applyFill="1" applyProtection="1">
      <alignment horizontal="right" vertical="top" shrinkToFit="1"/>
    </xf>
    <xf numFmtId="164" fontId="8" fillId="0" borderId="2" xfId="7" applyNumberFormat="1" applyFont="1" applyFill="1" applyProtection="1">
      <alignment horizontal="right" vertical="top" shrinkToFit="1"/>
    </xf>
    <xf numFmtId="164" fontId="9" fillId="0" borderId="5" xfId="7" applyNumberFormat="1" applyFont="1" applyFill="1" applyBorder="1" applyProtection="1">
      <alignment horizontal="right" vertical="top" shrinkToFit="1"/>
    </xf>
    <xf numFmtId="164" fontId="8" fillId="0" borderId="5" xfId="7" applyNumberFormat="1" applyFont="1" applyFill="1" applyBorder="1" applyProtection="1">
      <alignment horizontal="right" vertical="top" shrinkToFit="1"/>
    </xf>
    <xf numFmtId="0" fontId="9" fillId="0" borderId="1" xfId="1" applyNumberFormat="1" applyFont="1" applyFill="1" applyAlignment="1" applyProtection="1">
      <alignment horizontal="center" wrapText="1"/>
    </xf>
    <xf numFmtId="0" fontId="12" fillId="0" borderId="0" xfId="0" applyFont="1" applyAlignment="1" applyProtection="1">
      <alignment horizontal="center"/>
      <protection locked="0"/>
    </xf>
    <xf numFmtId="0" fontId="7" fillId="0" borderId="1" xfId="3" applyNumberFormat="1" applyFont="1" applyFill="1" applyProtection="1">
      <alignment horizontal="right"/>
    </xf>
    <xf numFmtId="0" fontId="7" fillId="0" borderId="1" xfId="3" applyFont="1" applyFill="1">
      <alignment horizontal="right"/>
    </xf>
    <xf numFmtId="0" fontId="7" fillId="0" borderId="1" xfId="12" applyNumberFormat="1" applyFont="1" applyProtection="1">
      <alignment horizontal="left" wrapText="1"/>
    </xf>
    <xf numFmtId="0" fontId="7" fillId="0" borderId="1" xfId="12" applyFont="1">
      <alignment horizontal="left" wrapText="1"/>
    </xf>
    <xf numFmtId="0" fontId="10" fillId="0" borderId="1" xfId="0" applyFont="1" applyBorder="1" applyAlignment="1" applyProtection="1">
      <alignment horizontal="right"/>
      <protection locked="0"/>
    </xf>
    <xf numFmtId="0" fontId="9" fillId="0" borderId="1" xfId="1" applyNumberFormat="1" applyFont="1" applyFill="1" applyAlignment="1" applyProtection="1">
      <alignment horizontal="center" wrapText="1"/>
    </xf>
    <xf numFmtId="0" fontId="9" fillId="0" borderId="1" xfId="1" applyNumberFormat="1" applyFont="1" applyFill="1" applyProtection="1">
      <alignment horizontal="center"/>
    </xf>
    <xf numFmtId="0" fontId="9" fillId="0" borderId="1" xfId="1" applyFont="1" applyFill="1">
      <alignment horizontal="center"/>
    </xf>
  </cellXfs>
  <cellStyles count="24">
    <cellStyle name="br" xfId="15"/>
    <cellStyle name="col" xfId="14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7"/>
    <cellStyle name="xl35" xfId="21"/>
    <cellStyle name="xl36" xfId="22"/>
    <cellStyle name="xl37" xfId="8"/>
    <cellStyle name="xl38" xfId="2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tabSelected="1" zoomScale="90" zoomScaleNormal="90" zoomScaleSheetLayoutView="100" workbookViewId="0">
      <pane ySplit="8" topLeftCell="A9" activePane="bottomLeft" state="frozen"/>
      <selection pane="bottomLeft" activeCell="A4" sqref="A4:F4"/>
    </sheetView>
  </sheetViews>
  <sheetFormatPr defaultColWidth="8.85546875" defaultRowHeight="15" outlineLevelRow="2"/>
  <cols>
    <col min="1" max="1" width="38.85546875" style="11" customWidth="1"/>
    <col min="2" max="2" width="7.42578125" style="11" customWidth="1"/>
    <col min="3" max="3" width="11.7109375" style="11" customWidth="1"/>
    <col min="4" max="4" width="15" style="11" customWidth="1"/>
    <col min="5" max="6" width="15.140625" style="11" customWidth="1"/>
    <col min="7" max="7" width="20.85546875" style="11" customWidth="1"/>
    <col min="8" max="16384" width="8.85546875" style="11"/>
  </cols>
  <sheetData>
    <row r="1" spans="1:8">
      <c r="A1" s="9"/>
      <c r="B1" s="9"/>
      <c r="C1" s="10"/>
      <c r="D1" s="10"/>
      <c r="E1" s="37" t="s">
        <v>42</v>
      </c>
      <c r="F1" s="37"/>
    </row>
    <row r="2" spans="1:8">
      <c r="A2" s="9"/>
      <c r="B2" s="9"/>
      <c r="C2" s="37" t="s">
        <v>35</v>
      </c>
      <c r="D2" s="37"/>
      <c r="E2" s="37"/>
      <c r="F2" s="37"/>
    </row>
    <row r="3" spans="1:8">
      <c r="A3" s="9"/>
      <c r="B3" s="9"/>
      <c r="C3" s="6"/>
      <c r="D3" s="37" t="s">
        <v>65</v>
      </c>
      <c r="E3" s="37"/>
      <c r="F3" s="37"/>
    </row>
    <row r="4" spans="1:8" ht="138" customHeight="1">
      <c r="A4" s="38" t="s">
        <v>55</v>
      </c>
      <c r="B4" s="38"/>
      <c r="C4" s="38"/>
      <c r="D4" s="38"/>
      <c r="E4" s="38"/>
      <c r="F4" s="38"/>
    </row>
    <row r="5" spans="1:8" ht="12.75" customHeight="1">
      <c r="A5" s="31"/>
      <c r="B5" s="31"/>
      <c r="C5" s="31"/>
      <c r="D5" s="31"/>
      <c r="E5" s="31"/>
      <c r="F5" s="31"/>
    </row>
    <row r="6" spans="1:8" ht="15.75" customHeight="1">
      <c r="A6" s="39"/>
      <c r="B6" s="40"/>
      <c r="C6" s="40"/>
      <c r="D6" s="40"/>
      <c r="E6" s="40"/>
      <c r="F6" s="15"/>
    </row>
    <row r="7" spans="1:8" ht="12" customHeight="1">
      <c r="A7" s="33"/>
      <c r="B7" s="34"/>
      <c r="C7" s="34"/>
      <c r="D7" s="34"/>
      <c r="E7" s="34"/>
      <c r="F7" s="3" t="s">
        <v>28</v>
      </c>
    </row>
    <row r="8" spans="1:8" ht="41.25" customHeight="1">
      <c r="A8" s="4" t="s">
        <v>24</v>
      </c>
      <c r="B8" s="4" t="s">
        <v>25</v>
      </c>
      <c r="C8" s="4" t="s">
        <v>26</v>
      </c>
      <c r="D8" s="4" t="s">
        <v>27</v>
      </c>
      <c r="E8" s="4" t="s">
        <v>37</v>
      </c>
      <c r="F8" s="4" t="s">
        <v>56</v>
      </c>
    </row>
    <row r="9" spans="1:8" ht="34.5" customHeight="1">
      <c r="A9" s="20" t="s">
        <v>38</v>
      </c>
      <c r="B9" s="21"/>
      <c r="C9" s="21"/>
      <c r="D9" s="27">
        <f>D10</f>
        <v>8453.5</v>
      </c>
      <c r="E9" s="27">
        <f t="shared" ref="E9:F11" si="0">E10</f>
        <v>0</v>
      </c>
      <c r="F9" s="27">
        <f t="shared" si="0"/>
        <v>0</v>
      </c>
      <c r="G9" s="22"/>
      <c r="H9" s="23"/>
    </row>
    <row r="10" spans="1:8" ht="31.5">
      <c r="A10" s="1" t="s">
        <v>39</v>
      </c>
      <c r="B10" s="2"/>
      <c r="C10" s="2"/>
      <c r="D10" s="27">
        <f>D11</f>
        <v>8453.5</v>
      </c>
      <c r="E10" s="27">
        <f t="shared" si="0"/>
        <v>0</v>
      </c>
      <c r="F10" s="27">
        <f t="shared" si="0"/>
        <v>0</v>
      </c>
      <c r="G10" s="23"/>
      <c r="H10" s="23"/>
    </row>
    <row r="11" spans="1:8" ht="47.25" outlineLevel="1">
      <c r="A11" s="1" t="s">
        <v>0</v>
      </c>
      <c r="B11" s="2">
        <v>732</v>
      </c>
      <c r="C11" s="2"/>
      <c r="D11" s="27">
        <f>D12</f>
        <v>8453.5</v>
      </c>
      <c r="E11" s="27">
        <f t="shared" si="0"/>
        <v>0</v>
      </c>
      <c r="F11" s="27">
        <f t="shared" si="0"/>
        <v>0</v>
      </c>
      <c r="G11" s="23"/>
      <c r="H11" s="23"/>
    </row>
    <row r="12" spans="1:8" ht="31.5" outlineLevel="2">
      <c r="A12" s="13" t="s">
        <v>40</v>
      </c>
      <c r="B12" s="14">
        <v>732</v>
      </c>
      <c r="C12" s="14" t="s">
        <v>41</v>
      </c>
      <c r="D12" s="28">
        <v>8453.5</v>
      </c>
      <c r="E12" s="28">
        <v>0</v>
      </c>
      <c r="F12" s="28">
        <v>0</v>
      </c>
      <c r="G12" s="22"/>
      <c r="H12" s="23"/>
    </row>
    <row r="13" spans="1:8" ht="31.5" outlineLevel="2">
      <c r="A13" s="5" t="s">
        <v>54</v>
      </c>
      <c r="B13" s="14"/>
      <c r="C13" s="14"/>
      <c r="D13" s="27">
        <f>D14+D17</f>
        <v>5496.3</v>
      </c>
      <c r="E13" s="27">
        <f t="shared" ref="E13:F13" si="1">E14+E17</f>
        <v>4208.3</v>
      </c>
      <c r="F13" s="27">
        <f t="shared" si="1"/>
        <v>4256.5</v>
      </c>
      <c r="G13" s="22"/>
      <c r="H13" s="23"/>
    </row>
    <row r="14" spans="1:8" ht="31.5" outlineLevel="2">
      <c r="A14" s="1" t="s">
        <v>62</v>
      </c>
      <c r="B14" s="14"/>
      <c r="C14" s="14"/>
      <c r="D14" s="27">
        <f>D15</f>
        <v>1288</v>
      </c>
      <c r="E14" s="27">
        <f t="shared" ref="E14:F15" si="2">E15</f>
        <v>0</v>
      </c>
      <c r="F14" s="27">
        <f t="shared" si="2"/>
        <v>0</v>
      </c>
      <c r="G14" s="22"/>
      <c r="H14" s="23"/>
    </row>
    <row r="15" spans="1:8" ht="31.5" outlineLevel="2">
      <c r="A15" s="1" t="s">
        <v>10</v>
      </c>
      <c r="B15" s="2" t="s">
        <v>11</v>
      </c>
      <c r="C15" s="14"/>
      <c r="D15" s="27">
        <f>D16</f>
        <v>1288</v>
      </c>
      <c r="E15" s="27">
        <f t="shared" si="2"/>
        <v>0</v>
      </c>
      <c r="F15" s="27">
        <f t="shared" si="2"/>
        <v>0</v>
      </c>
      <c r="G15" s="22"/>
      <c r="H15" s="23"/>
    </row>
    <row r="16" spans="1:8" ht="141.75" outlineLevel="2">
      <c r="A16" s="13" t="s">
        <v>63</v>
      </c>
      <c r="B16" s="14">
        <v>773</v>
      </c>
      <c r="C16" s="14" t="s">
        <v>64</v>
      </c>
      <c r="D16" s="28">
        <f>1275.1+12.9</f>
        <v>1288</v>
      </c>
      <c r="E16" s="28">
        <v>0</v>
      </c>
      <c r="F16" s="28">
        <v>0</v>
      </c>
      <c r="G16" s="22"/>
      <c r="H16" s="23"/>
    </row>
    <row r="17" spans="1:8" ht="49.5" customHeight="1" outlineLevel="2">
      <c r="A17" s="1" t="s">
        <v>53</v>
      </c>
      <c r="B17" s="14"/>
      <c r="C17" s="14"/>
      <c r="D17" s="27">
        <f>D18</f>
        <v>4208.3</v>
      </c>
      <c r="E17" s="27">
        <f t="shared" ref="E17:F18" si="3">E18</f>
        <v>4208.3</v>
      </c>
      <c r="F17" s="27">
        <f t="shared" si="3"/>
        <v>4256.5</v>
      </c>
      <c r="G17" s="22"/>
      <c r="H17" s="23"/>
    </row>
    <row r="18" spans="1:8" ht="31.5" outlineLevel="2">
      <c r="A18" s="1" t="s">
        <v>10</v>
      </c>
      <c r="B18" s="2" t="s">
        <v>11</v>
      </c>
      <c r="C18" s="14"/>
      <c r="D18" s="27">
        <f>D19</f>
        <v>4208.3</v>
      </c>
      <c r="E18" s="27">
        <f t="shared" si="3"/>
        <v>4208.3</v>
      </c>
      <c r="F18" s="27">
        <f t="shared" si="3"/>
        <v>4256.5</v>
      </c>
      <c r="G18" s="22"/>
      <c r="H18" s="23"/>
    </row>
    <row r="19" spans="1:8" ht="96" customHeight="1" outlineLevel="2">
      <c r="A19" s="13" t="s">
        <v>52</v>
      </c>
      <c r="B19" s="25" t="s">
        <v>11</v>
      </c>
      <c r="C19" s="24" t="s">
        <v>51</v>
      </c>
      <c r="D19" s="28">
        <f>4207.6+0.7</f>
        <v>4208.3</v>
      </c>
      <c r="E19" s="28">
        <f>4207.6+0.7</f>
        <v>4208.3</v>
      </c>
      <c r="F19" s="28">
        <f>4207.6+48.9</f>
        <v>4256.5</v>
      </c>
      <c r="G19" s="23"/>
      <c r="H19" s="23"/>
    </row>
    <row r="20" spans="1:8" ht="31.5" outlineLevel="2">
      <c r="A20" s="1" t="s">
        <v>29</v>
      </c>
      <c r="B20" s="2"/>
      <c r="C20" s="2"/>
      <c r="D20" s="27">
        <f>D21</f>
        <v>168960.46312999999</v>
      </c>
      <c r="E20" s="27">
        <f t="shared" ref="E20:F21" si="4">E21</f>
        <v>0</v>
      </c>
      <c r="F20" s="27">
        <f t="shared" si="4"/>
        <v>0</v>
      </c>
      <c r="G20" s="22"/>
      <c r="H20" s="23"/>
    </row>
    <row r="21" spans="1:8" ht="47.25">
      <c r="A21" s="1" t="s">
        <v>30</v>
      </c>
      <c r="B21" s="2"/>
      <c r="C21" s="2"/>
      <c r="D21" s="27">
        <f>D22</f>
        <v>168960.46312999999</v>
      </c>
      <c r="E21" s="27">
        <f t="shared" si="4"/>
        <v>0</v>
      </c>
      <c r="F21" s="27">
        <f t="shared" si="4"/>
        <v>0</v>
      </c>
      <c r="G21" s="23"/>
      <c r="H21" s="23"/>
    </row>
    <row r="22" spans="1:8" ht="47.25" outlineLevel="1">
      <c r="A22" s="1" t="s">
        <v>0</v>
      </c>
      <c r="B22" s="2" t="s">
        <v>1</v>
      </c>
      <c r="C22" s="2"/>
      <c r="D22" s="27">
        <f>D23+D25</f>
        <v>168960.46312999999</v>
      </c>
      <c r="E22" s="27">
        <f t="shared" ref="E22:F22" si="5">E23+E25</f>
        <v>0</v>
      </c>
      <c r="F22" s="27">
        <f t="shared" si="5"/>
        <v>0</v>
      </c>
      <c r="G22" s="23"/>
      <c r="H22" s="23"/>
    </row>
    <row r="23" spans="1:8" ht="94.5" outlineLevel="1">
      <c r="A23" s="13" t="s">
        <v>45</v>
      </c>
      <c r="B23" s="14">
        <v>732</v>
      </c>
      <c r="C23" s="14" t="s">
        <v>44</v>
      </c>
      <c r="D23" s="28">
        <f>106349.4+5597.3</f>
        <v>111946.7</v>
      </c>
      <c r="E23" s="28">
        <v>0</v>
      </c>
      <c r="F23" s="28">
        <v>0</v>
      </c>
      <c r="G23" s="23"/>
      <c r="H23" s="23"/>
    </row>
    <row r="24" spans="1:8" ht="94.5" hidden="1" outlineLevel="1">
      <c r="A24" s="13" t="s">
        <v>45</v>
      </c>
      <c r="B24" s="14">
        <v>732</v>
      </c>
      <c r="C24" s="24" t="s">
        <v>46</v>
      </c>
      <c r="D24" s="28"/>
      <c r="E24" s="28">
        <v>0</v>
      </c>
      <c r="F24" s="28">
        <v>0</v>
      </c>
      <c r="G24" s="23"/>
      <c r="H24" s="23"/>
    </row>
    <row r="25" spans="1:8" ht="47.25" outlineLevel="2">
      <c r="A25" s="13" t="s">
        <v>20</v>
      </c>
      <c r="B25" s="14" t="s">
        <v>1</v>
      </c>
      <c r="C25" s="14" t="s">
        <v>21</v>
      </c>
      <c r="D25" s="28">
        <f>68739.8-11175.8-159.4446-138.5554-252.23687</f>
        <v>57013.763129999999</v>
      </c>
      <c r="E25" s="28">
        <v>0</v>
      </c>
      <c r="F25" s="28">
        <v>0</v>
      </c>
      <c r="G25" s="23"/>
      <c r="H25" s="23"/>
    </row>
    <row r="26" spans="1:8" ht="47.25" hidden="1" outlineLevel="2">
      <c r="A26" s="13" t="s">
        <v>20</v>
      </c>
      <c r="B26" s="14" t="s">
        <v>1</v>
      </c>
      <c r="C26" s="14" t="s">
        <v>22</v>
      </c>
      <c r="D26" s="28"/>
      <c r="E26" s="28">
        <v>0</v>
      </c>
      <c r="F26" s="28">
        <v>0</v>
      </c>
      <c r="G26" s="22"/>
      <c r="H26" s="23"/>
    </row>
    <row r="27" spans="1:8" ht="67.5" hidden="1" customHeight="1" outlineLevel="2">
      <c r="A27" s="1" t="s">
        <v>31</v>
      </c>
      <c r="B27" s="2"/>
      <c r="C27" s="2"/>
      <c r="D27" s="27">
        <f>D28</f>
        <v>0</v>
      </c>
      <c r="E27" s="27">
        <f t="shared" ref="E27:F27" si="6">E28</f>
        <v>0</v>
      </c>
      <c r="F27" s="27">
        <f t="shared" si="6"/>
        <v>0</v>
      </c>
      <c r="G27" s="23"/>
      <c r="H27" s="23"/>
    </row>
    <row r="28" spans="1:8" ht="36.75" hidden="1" customHeight="1" outlineLevel="2">
      <c r="A28" s="1" t="s">
        <v>13</v>
      </c>
      <c r="B28" s="2" t="s">
        <v>14</v>
      </c>
      <c r="C28" s="2"/>
      <c r="D28" s="27">
        <f>D29+D30+D31</f>
        <v>0</v>
      </c>
      <c r="E28" s="27">
        <f t="shared" ref="E28:F28" si="7">E29+E30+E31</f>
        <v>0</v>
      </c>
      <c r="F28" s="27">
        <f t="shared" si="7"/>
        <v>0</v>
      </c>
      <c r="G28" s="22"/>
      <c r="H28" s="23"/>
    </row>
    <row r="29" spans="1:8" ht="94.5" hidden="1" outlineLevel="2">
      <c r="A29" s="13" t="s">
        <v>15</v>
      </c>
      <c r="B29" s="14" t="s">
        <v>14</v>
      </c>
      <c r="C29" s="14" t="s">
        <v>16</v>
      </c>
      <c r="D29" s="28"/>
      <c r="E29" s="28">
        <f>30347.2-30347.2</f>
        <v>0</v>
      </c>
      <c r="F29" s="28"/>
      <c r="G29" s="23"/>
      <c r="H29" s="23"/>
    </row>
    <row r="30" spans="1:8" ht="47.25" hidden="1" outlineLevel="2">
      <c r="A30" s="13" t="s">
        <v>17</v>
      </c>
      <c r="B30" s="14" t="s">
        <v>14</v>
      </c>
      <c r="C30" s="14" t="s">
        <v>18</v>
      </c>
      <c r="D30" s="28"/>
      <c r="E30" s="28">
        <f>464.5-464.5</f>
        <v>0</v>
      </c>
      <c r="F30" s="28"/>
      <c r="G30" s="23"/>
      <c r="H30" s="23"/>
    </row>
    <row r="31" spans="1:8" ht="47.25" hidden="1" outlineLevel="2">
      <c r="A31" s="13" t="s">
        <v>17</v>
      </c>
      <c r="B31" s="14" t="s">
        <v>14</v>
      </c>
      <c r="C31" s="14" t="s">
        <v>19</v>
      </c>
      <c r="D31" s="28"/>
      <c r="E31" s="28">
        <v>0</v>
      </c>
      <c r="F31" s="28"/>
      <c r="G31" s="23"/>
      <c r="H31" s="23"/>
    </row>
    <row r="32" spans="1:8" ht="31.5" hidden="1" outlineLevel="2">
      <c r="A32" s="1" t="s">
        <v>32</v>
      </c>
      <c r="B32" s="2"/>
      <c r="C32" s="2"/>
      <c r="D32" s="27">
        <f>D33</f>
        <v>0</v>
      </c>
      <c r="E32" s="27">
        <f t="shared" ref="E32:F33" si="8">E33</f>
        <v>0</v>
      </c>
      <c r="F32" s="27">
        <f t="shared" si="8"/>
        <v>0</v>
      </c>
      <c r="G32" s="23"/>
      <c r="H32" s="23"/>
    </row>
    <row r="33" spans="1:8" ht="47.25" hidden="1" outlineLevel="2">
      <c r="A33" s="1" t="s">
        <v>0</v>
      </c>
      <c r="B33" s="2" t="s">
        <v>1</v>
      </c>
      <c r="C33" s="2"/>
      <c r="D33" s="27">
        <f>D34</f>
        <v>0</v>
      </c>
      <c r="E33" s="27">
        <f t="shared" si="8"/>
        <v>0</v>
      </c>
      <c r="F33" s="27">
        <f t="shared" si="8"/>
        <v>0</v>
      </c>
      <c r="G33" s="23"/>
      <c r="H33" s="23"/>
    </row>
    <row r="34" spans="1:8" ht="47.25" hidden="1" outlineLevel="2">
      <c r="A34" s="13" t="s">
        <v>2</v>
      </c>
      <c r="B34" s="14" t="s">
        <v>1</v>
      </c>
      <c r="C34" s="14" t="s">
        <v>3</v>
      </c>
      <c r="D34" s="28"/>
      <c r="E34" s="28">
        <v>0</v>
      </c>
      <c r="F34" s="28">
        <v>0</v>
      </c>
      <c r="G34" s="23"/>
      <c r="H34" s="23"/>
    </row>
    <row r="35" spans="1:8" ht="31.5" outlineLevel="2">
      <c r="A35" s="1" t="s">
        <v>33</v>
      </c>
      <c r="B35" s="2"/>
      <c r="C35" s="2"/>
      <c r="D35" s="27">
        <f>D36</f>
        <v>5106</v>
      </c>
      <c r="E35" s="27">
        <f t="shared" ref="E35:F36" si="9">E36</f>
        <v>0</v>
      </c>
      <c r="F35" s="27">
        <f t="shared" si="9"/>
        <v>0</v>
      </c>
      <c r="G35" s="22"/>
      <c r="H35" s="23"/>
    </row>
    <row r="36" spans="1:8" ht="31.5" outlineLevel="2">
      <c r="A36" s="1" t="s">
        <v>34</v>
      </c>
      <c r="B36" s="2"/>
      <c r="C36" s="2"/>
      <c r="D36" s="27">
        <f>D37</f>
        <v>5106</v>
      </c>
      <c r="E36" s="27">
        <f t="shared" si="9"/>
        <v>0</v>
      </c>
      <c r="F36" s="27">
        <f t="shared" si="9"/>
        <v>0</v>
      </c>
      <c r="G36" s="23"/>
      <c r="H36" s="23"/>
    </row>
    <row r="37" spans="1:8" ht="47.25" outlineLevel="2">
      <c r="A37" s="1" t="s">
        <v>4</v>
      </c>
      <c r="B37" s="2" t="s">
        <v>5</v>
      </c>
      <c r="C37" s="2"/>
      <c r="D37" s="27">
        <f>D40+D39+D38</f>
        <v>5106</v>
      </c>
      <c r="E37" s="27">
        <f t="shared" ref="E37:F37" si="10">E40+E39+E38</f>
        <v>0</v>
      </c>
      <c r="F37" s="27">
        <f t="shared" si="10"/>
        <v>0</v>
      </c>
      <c r="G37" s="23"/>
      <c r="H37" s="23"/>
    </row>
    <row r="38" spans="1:8" ht="47.25" outlineLevel="2">
      <c r="A38" s="13" t="s">
        <v>57</v>
      </c>
      <c r="B38" s="14" t="s">
        <v>5</v>
      </c>
      <c r="C38" s="14" t="s">
        <v>6</v>
      </c>
      <c r="D38" s="28">
        <f>627.6+13.3+1.8</f>
        <v>642.69999999999993</v>
      </c>
      <c r="E38" s="28">
        <v>0</v>
      </c>
      <c r="F38" s="28">
        <v>0</v>
      </c>
      <c r="G38" s="22"/>
      <c r="H38" s="23"/>
    </row>
    <row r="39" spans="1:8" ht="161.25" customHeight="1" outlineLevel="2">
      <c r="A39" s="13" t="s">
        <v>59</v>
      </c>
      <c r="B39" s="14" t="s">
        <v>5</v>
      </c>
      <c r="C39" s="14" t="s">
        <v>58</v>
      </c>
      <c r="D39" s="28">
        <v>4463.3</v>
      </c>
      <c r="E39" s="28">
        <v>0</v>
      </c>
      <c r="F39" s="28">
        <v>0</v>
      </c>
      <c r="G39" s="23"/>
      <c r="H39" s="23"/>
    </row>
    <row r="40" spans="1:8" ht="78.75" hidden="1" outlineLevel="2">
      <c r="A40" s="13" t="s">
        <v>60</v>
      </c>
      <c r="B40" s="14" t="s">
        <v>5</v>
      </c>
      <c r="C40" s="14" t="s">
        <v>7</v>
      </c>
      <c r="D40" s="28">
        <f>7326-7326</f>
        <v>0</v>
      </c>
      <c r="E40" s="28">
        <f>7326-7326</f>
        <v>0</v>
      </c>
      <c r="F40" s="28">
        <f>7326-7326</f>
        <v>0</v>
      </c>
      <c r="G40" s="23"/>
      <c r="H40" s="23"/>
    </row>
    <row r="41" spans="1:8" ht="78.75" hidden="1" outlineLevel="2">
      <c r="A41" s="13" t="s">
        <v>8</v>
      </c>
      <c r="B41" s="14" t="s">
        <v>5</v>
      </c>
      <c r="C41" s="14" t="s">
        <v>9</v>
      </c>
      <c r="D41" s="28">
        <f>18981-18981</f>
        <v>0</v>
      </c>
      <c r="E41" s="28">
        <f>18981-18981</f>
        <v>0</v>
      </c>
      <c r="F41" s="28">
        <f>18981-18981</f>
        <v>0</v>
      </c>
      <c r="G41" s="23"/>
      <c r="H41" s="23"/>
    </row>
    <row r="42" spans="1:8" ht="31.5" hidden="1" outlineLevel="2">
      <c r="A42" s="5" t="s">
        <v>54</v>
      </c>
      <c r="B42" s="14"/>
      <c r="C42" s="14"/>
      <c r="D42" s="27">
        <f>D43</f>
        <v>0</v>
      </c>
      <c r="E42" s="27">
        <f t="shared" ref="E42:F44" si="11">E43</f>
        <v>0</v>
      </c>
      <c r="F42" s="27">
        <f t="shared" si="11"/>
        <v>0</v>
      </c>
      <c r="G42" s="23"/>
      <c r="H42" s="23"/>
    </row>
    <row r="43" spans="1:8" ht="51" hidden="1" customHeight="1" outlineLevel="2">
      <c r="A43" s="1" t="s">
        <v>53</v>
      </c>
      <c r="B43" s="14"/>
      <c r="C43" s="14"/>
      <c r="D43" s="27">
        <f>D44</f>
        <v>0</v>
      </c>
      <c r="E43" s="27">
        <f t="shared" si="11"/>
        <v>0</v>
      </c>
      <c r="F43" s="27">
        <f t="shared" si="11"/>
        <v>0</v>
      </c>
      <c r="G43" s="23"/>
      <c r="H43" s="23"/>
    </row>
    <row r="44" spans="1:8" ht="31.5" hidden="1" outlineLevel="2">
      <c r="A44" s="1" t="s">
        <v>10</v>
      </c>
      <c r="B44" s="2" t="s">
        <v>11</v>
      </c>
      <c r="C44" s="14"/>
      <c r="D44" s="27">
        <f>D45</f>
        <v>0</v>
      </c>
      <c r="E44" s="27">
        <f t="shared" si="11"/>
        <v>0</v>
      </c>
      <c r="F44" s="27">
        <f t="shared" si="11"/>
        <v>0</v>
      </c>
      <c r="G44" s="23"/>
      <c r="H44" s="23"/>
    </row>
    <row r="45" spans="1:8" ht="98.25" hidden="1" customHeight="1" outlineLevel="2">
      <c r="A45" s="13" t="s">
        <v>52</v>
      </c>
      <c r="B45" s="25" t="s">
        <v>11</v>
      </c>
      <c r="C45" s="24" t="s">
        <v>51</v>
      </c>
      <c r="D45" s="28">
        <f>4207.6-4207.6</f>
        <v>0</v>
      </c>
      <c r="E45" s="28">
        <f>4207.6-4207.6</f>
        <v>0</v>
      </c>
      <c r="F45" s="28">
        <f>4207.6-4207.6</f>
        <v>0</v>
      </c>
      <c r="G45" s="23"/>
      <c r="H45" s="23"/>
    </row>
    <row r="46" spans="1:8" ht="52.9" customHeight="1" outlineLevel="2">
      <c r="A46" s="5" t="s">
        <v>36</v>
      </c>
      <c r="B46" s="2"/>
      <c r="C46" s="2"/>
      <c r="D46" s="27">
        <f>D47</f>
        <v>0</v>
      </c>
      <c r="E46" s="27">
        <f t="shared" ref="E46:F48" si="12">E47</f>
        <v>164.4</v>
      </c>
      <c r="F46" s="27">
        <f t="shared" si="12"/>
        <v>0</v>
      </c>
      <c r="G46" s="23"/>
      <c r="H46" s="23"/>
    </row>
    <row r="47" spans="1:8" ht="49.5" customHeight="1" outlineLevel="2">
      <c r="A47" s="1" t="s">
        <v>61</v>
      </c>
      <c r="B47" s="2"/>
      <c r="C47" s="2"/>
      <c r="D47" s="27">
        <f>D48</f>
        <v>0</v>
      </c>
      <c r="E47" s="27">
        <f t="shared" si="12"/>
        <v>164.4</v>
      </c>
      <c r="F47" s="27">
        <f t="shared" si="12"/>
        <v>0</v>
      </c>
      <c r="G47" s="23"/>
      <c r="H47" s="23"/>
    </row>
    <row r="48" spans="1:8" ht="31.5" outlineLevel="2">
      <c r="A48" s="1" t="s">
        <v>10</v>
      </c>
      <c r="B48" s="2" t="s">
        <v>11</v>
      </c>
      <c r="C48" s="2"/>
      <c r="D48" s="27">
        <f>D49</f>
        <v>0</v>
      </c>
      <c r="E48" s="27">
        <f t="shared" si="12"/>
        <v>164.4</v>
      </c>
      <c r="F48" s="27">
        <f t="shared" si="12"/>
        <v>0</v>
      </c>
      <c r="G48" s="23"/>
      <c r="H48" s="23"/>
    </row>
    <row r="49" spans="1:8" ht="94.5" outlineLevel="2">
      <c r="A49" s="26" t="s">
        <v>43</v>
      </c>
      <c r="B49" s="25" t="s">
        <v>11</v>
      </c>
      <c r="C49" s="25" t="s">
        <v>12</v>
      </c>
      <c r="D49" s="28">
        <v>0</v>
      </c>
      <c r="E49" s="28">
        <v>164.4</v>
      </c>
      <c r="F49" s="28">
        <v>0</v>
      </c>
      <c r="G49" s="23"/>
      <c r="H49" s="23"/>
    </row>
    <row r="50" spans="1:8" ht="38.25" hidden="1" customHeight="1" outlineLevel="2">
      <c r="A50" s="5" t="s">
        <v>47</v>
      </c>
      <c r="B50" s="16"/>
      <c r="C50" s="16"/>
      <c r="D50" s="29">
        <f>D51</f>
        <v>0</v>
      </c>
      <c r="E50" s="29">
        <f t="shared" ref="E50:F52" si="13">E51</f>
        <v>0</v>
      </c>
      <c r="F50" s="29">
        <f t="shared" si="13"/>
        <v>0</v>
      </c>
      <c r="G50" s="23"/>
      <c r="H50" s="23"/>
    </row>
    <row r="51" spans="1:8" ht="49.5" hidden="1" customHeight="1" outlineLevel="2">
      <c r="A51" s="1" t="s">
        <v>48</v>
      </c>
      <c r="B51" s="16"/>
      <c r="C51" s="16"/>
      <c r="D51" s="29">
        <f>D52</f>
        <v>0</v>
      </c>
      <c r="E51" s="29">
        <f t="shared" si="13"/>
        <v>0</v>
      </c>
      <c r="F51" s="29">
        <f t="shared" si="13"/>
        <v>0</v>
      </c>
      <c r="G51" s="23"/>
      <c r="H51" s="23"/>
    </row>
    <row r="52" spans="1:8" ht="47.25" hidden="1" outlineLevel="2">
      <c r="A52" s="1" t="s">
        <v>0</v>
      </c>
      <c r="B52" s="18">
        <v>732</v>
      </c>
      <c r="C52" s="17"/>
      <c r="D52" s="29">
        <f>D53</f>
        <v>0</v>
      </c>
      <c r="E52" s="29">
        <f t="shared" si="13"/>
        <v>0</v>
      </c>
      <c r="F52" s="29">
        <f t="shared" si="13"/>
        <v>0</v>
      </c>
      <c r="G52" s="23"/>
      <c r="H52" s="23"/>
    </row>
    <row r="53" spans="1:8" ht="63" hidden="1" outlineLevel="2">
      <c r="A53" s="13" t="s">
        <v>49</v>
      </c>
      <c r="B53" s="19">
        <v>732</v>
      </c>
      <c r="C53" s="19" t="s">
        <v>50</v>
      </c>
      <c r="D53" s="30"/>
      <c r="E53" s="28">
        <v>0</v>
      </c>
      <c r="F53" s="28">
        <v>0</v>
      </c>
      <c r="G53" s="23"/>
      <c r="H53" s="23"/>
    </row>
    <row r="54" spans="1:8" ht="21.6" customHeight="1" collapsed="1">
      <c r="A54" s="7" t="s">
        <v>23</v>
      </c>
      <c r="B54" s="8"/>
      <c r="C54" s="8"/>
      <c r="D54" s="29">
        <f>D9+D13+D20+D35+D46</f>
        <v>188016.26312999998</v>
      </c>
      <c r="E54" s="29">
        <f t="shared" ref="E54:F54" si="14">E9+E13+E20+E35+E46</f>
        <v>4372.7</v>
      </c>
      <c r="F54" s="29">
        <f t="shared" si="14"/>
        <v>4256.5</v>
      </c>
      <c r="G54" s="23"/>
      <c r="H54" s="23"/>
    </row>
    <row r="55" spans="1:8" ht="12.75" customHeight="1">
      <c r="A55" s="15"/>
      <c r="B55" s="15"/>
      <c r="C55" s="15"/>
      <c r="D55" s="15"/>
      <c r="E55" s="15"/>
      <c r="F55" s="15"/>
      <c r="G55" s="23"/>
    </row>
    <row r="56" spans="1:8">
      <c r="A56" s="35"/>
      <c r="B56" s="36"/>
      <c r="C56" s="36"/>
      <c r="D56" s="36"/>
      <c r="E56" s="36"/>
      <c r="F56" s="12"/>
    </row>
    <row r="57" spans="1:8" ht="18.75">
      <c r="A57" s="32"/>
      <c r="B57" s="32"/>
      <c r="C57" s="32"/>
      <c r="D57" s="32"/>
      <c r="E57" s="32"/>
      <c r="F57" s="32"/>
    </row>
  </sheetData>
  <mergeCells count="8">
    <mergeCell ref="A57:F57"/>
    <mergeCell ref="A7:E7"/>
    <mergeCell ref="A56:E56"/>
    <mergeCell ref="E1:F1"/>
    <mergeCell ref="C2:F2"/>
    <mergeCell ref="D3:F3"/>
    <mergeCell ref="A4:F4"/>
    <mergeCell ref="A6:E6"/>
  </mergeCells>
  <pageMargins left="0.78740157480314965" right="0.35" top="0.32" bottom="0.42" header="0.16" footer="0.27"/>
  <pageSetup paperSize="9" scale="8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02.01.2022&lt;/string&gt;&#10;  &lt;/DateInfo&gt;&#10;  &lt;Code&gt;SQUERY_SVOD_ROSP&lt;/Code&gt;&#10;  &lt;ObjectCode&gt;SQUERY_SVOD_ROSP&lt;/ObjectCode&gt;&#10;  &lt;DocName&gt;Сводная бюджетная роспись&lt;/DocName&gt;&#10;  &lt;VariantName&gt;Федеральные проеты&lt;/VariantName&gt;&#10;  &lt;VariantLink&gt;22648149&lt;/VariantLink&gt;&#10;  &lt;SvodReportLink xsi:nil=&quot;true&quot; /&gt;&#10;  &lt;ReportLink&gt;126924&lt;/ReportLink&gt;&#10;  &lt;Note&gt;01.01.2022 - 02.01.2022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36B329AD-155E-4877-BBC1-C289466E97C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Хабиева Елена Викторовна</dc:creator>
  <cp:lastModifiedBy>Шлоева Ольга Николаевна</cp:lastModifiedBy>
  <cp:lastPrinted>2024-03-22T06:29:23Z</cp:lastPrinted>
  <dcterms:created xsi:type="dcterms:W3CDTF">2021-11-11T07:22:23Z</dcterms:created>
  <dcterms:modified xsi:type="dcterms:W3CDTF">2024-03-27T08:04:33Z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</vt:lpwstr>
  </property>
  <property fmtid="{D5CDD505-2E9C-101B-9397-08002B2CF9AE}" pid="3" name="Версия клиента">
    <vt:lpwstr>21.1.1.4230 (.NET 4.0)</vt:lpwstr>
  </property>
  <property fmtid="{D5CDD505-2E9C-101B-9397-08002B2CF9AE}" pid="4" name="Версия базы">
    <vt:lpwstr>21.1.1422.192701475</vt:lpwstr>
  </property>
  <property fmtid="{D5CDD505-2E9C-101B-9397-08002B2CF9AE}" pid="5" name="Тип сервера">
    <vt:lpwstr>MSSQL</vt:lpwstr>
  </property>
  <property fmtid="{D5CDD505-2E9C-101B-9397-08002B2CF9AE}" pid="6" name="Сервер">
    <vt:lpwstr>192.168.5.12,1433</vt:lpwstr>
  </property>
  <property fmtid="{D5CDD505-2E9C-101B-9397-08002B2CF9AE}" pid="7" name="База">
    <vt:lpwstr>b_d_2022</vt:lpwstr>
  </property>
  <property fmtid="{D5CDD505-2E9C-101B-9397-08002B2CF9AE}" pid="8" name="Пользователь">
    <vt:lpwstr>budg_1</vt:lpwstr>
  </property>
  <property fmtid="{D5CDD505-2E9C-101B-9397-08002B2CF9AE}" pid="9" name="Шаблон">
    <vt:lpwstr>sqr_rosp_svod2016.xlt</vt:lpwstr>
  </property>
  <property fmtid="{D5CDD505-2E9C-101B-9397-08002B2CF9AE}" pid="10" name="Имя варианта">
    <vt:lpwstr>Федеральные проеты</vt:lpwstr>
  </property>
  <property fmtid="{D5CDD505-2E9C-101B-9397-08002B2CF9AE}" pid="11" name="Код отчета">
    <vt:lpwstr>A4BED77A77314A96B10651D376ED98</vt:lpwstr>
  </property>
  <property fmtid="{D5CDD505-2E9C-101B-9397-08002B2CF9AE}" pid="12" name="Локальная база">
    <vt:lpwstr>не используется</vt:lpwstr>
  </property>
</Properties>
</file>