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<sst xmlns="http://schemas.openxmlformats.org/spreadsheetml/2006/main" count="701" uniqueCount="480">
  <si>
    <t>(тыс. руб.)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</si>
  <si>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</si>
  <si>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</si>
  <si>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</si>
  <si>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</si>
  <si>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</si>
  <si>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</si>
  <si>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</si>
  <si>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</si>
  <si>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</si>
  <si>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</si>
  <si>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</si>
  <si>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</si>
  <si>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</si>
  <si>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</si>
  <si>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</si>
  <si>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</si>
  <si>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</si>
  <si>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</si>
  <si>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</si>
  <si>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</si>
  <si>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</si>
  <si>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</si>
  <si>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</si>
  <si>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</si>
  <si>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</si>
  <si>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</si>
  <si>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</si>
  <si>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</si>
  <si>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</si>
  <si>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</si>
  <si>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</si>
  <si>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</si>
  <si>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</si>
  <si>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</si>
  <si>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</si>
  <si>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</si>
  <si>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</si>
  <si>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</si>
  <si>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</si>
  <si>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</si>
  <si>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</si>
  <si>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</si>
  <si>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</si>
  <si>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</si>
  <si>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</si>
  <si>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</si>
  <si>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</si>
  <si>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</si>
  <si>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</si>
  <si>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</si>
  <si>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</si>
  <si>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</si>
  <si>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</si>
  <si>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</si>
  <si>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</si>
  <si>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</si>
  <si>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</si>
  <si>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</si>
  <si>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</si>
  <si>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</si>
  <si>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</si>
  <si>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</si>
  <si>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703</t>
  </si>
  <si>
    <t>Государственная пошлина за выдачу разрешения на установку рекламной конструкции</t>
  </si>
  <si>
    <t>732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</si>
  <si>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</si>
  <si>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</si>
  <si>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</si>
  <si>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</si>
  <si>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</si>
  <si>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</si>
  <si>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</si>
  <si>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766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</si>
  <si>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</si>
  <si>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</si>
  <si>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</si>
  <si>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</si>
  <si>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</si>
  <si>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</si>
  <si>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</si>
  <si>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</si>
  <si>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</si>
  <si>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</si>
  <si>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</si>
  <si>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</si>
  <si>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</si>
  <si>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</si>
  <si>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</si>
  <si>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</si>
  <si>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</si>
  <si>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</si>
  <si>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</si>
  <si>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</si>
  <si>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733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</si>
  <si>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</si>
  <si>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</si>
  <si>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</si>
  <si>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</si>
  <si>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</si>
  <si>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</si>
  <si>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048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</si>
  <si>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</si>
  <si>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</si>
  <si>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</si>
  <si>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</si>
  <si>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</si>
  <si>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</si>
  <si>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 xml:space="preserve">1 12 01041 01 0000 120
</t>
  </si>
  <si>
    <t>Плата за размещение отходов производства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</si>
  <si>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</si>
  <si>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</si>
  <si>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</si>
  <si>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</si>
  <si>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</si>
  <si>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</si>
  <si>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</si>
  <si>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</si>
  <si>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</si>
  <si>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</si>
  <si>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</si>
  <si>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</si>
  <si>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</si>
  <si>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</si>
  <si>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</si>
  <si>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</si>
  <si>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</si>
  <si>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</si>
  <si>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</si>
  <si>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</si>
  <si>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</si>
  <si>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</si>
  <si>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</si>
  <si>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</si>
  <si>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</si>
  <si>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</si>
  <si>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</si>
  <si>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</si>
  <si>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</si>
  <si>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</si>
  <si>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</si>
  <si>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</si>
  <si>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</si>
  <si>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
</t>
  </si>
  <si>
    <t>2 02 15001 00 0000 150</t>
  </si>
  <si>
    <t>Дотации на выравнивание бюджетной обеспеченности</t>
  </si>
  <si>
    <t>792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</si>
  <si>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</si>
  <si>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</si>
  <si>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</si>
  <si>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758</t>
  </si>
  <si>
    <t>2 02 29999 04 0000 150</t>
  </si>
  <si>
    <t>Прочие субсидии бюджетам городских округов</t>
  </si>
  <si>
    <t>2 02 29999 04 7008 150</t>
  </si>
  <si>
    <t>2 02 29999 04 7015 150</t>
  </si>
  <si>
    <t>2 02 29999 04 7039 150</t>
  </si>
  <si>
    <t>Прочие субсидии бюджетам городских округов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</si>
  <si>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773</t>
  </si>
  <si>
    <t>2 02 29999 04 7081 150</t>
  </si>
  <si>
    <t>Прочие субсидии бюджетам городских округов (на обеспечение жильем многодетных семей)</t>
  </si>
  <si>
    <t xml:space="preserve"> 2 02 29999 04 7143 150</t>
  </si>
  <si>
    <t>2 02 29999 04 7147 150</t>
  </si>
  <si>
    <t>Прочие субсидии бюджетам городских округов (на поддержку приоритетных направлений развития отрасли образования)</t>
  </si>
  <si>
    <t>2 02 29999 04 7170 150</t>
  </si>
  <si>
    <t>Прочие субсидии бюджетам городских округов (на реализацию программ спортивной подготовки, в соответствии с   требованиями федеральных стандартов спортивной подготовки)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</si>
  <si>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</si>
  <si>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</si>
  <si>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</si>
  <si>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</si>
  <si>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2 02 30024 04 6001 150</t>
  </si>
  <si>
    <t>2 02 30024 04 6002 150</t>
  </si>
  <si>
    <t>2 02 30024 04 6007 150</t>
  </si>
  <si>
    <t>Субвенции бюджетам городских округов на выполнение передаваемых  полномочий субъектов Российской Федерации (на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</si>
  <si>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2 02 30024 04 6054 150</t>
  </si>
  <si>
    <t xml:space="preserve">Субвенции бюджетам городских округов на выполнение передаваемых  полномочий субъектов Российской Федерации (на социальную поддержку детей-инвалидов дошкольного возраста) </t>
  </si>
  <si>
    <t xml:space="preserve"> 2 02 30024 04 6137 150</t>
  </si>
  <si>
    <t>2 02 30027 04 0000 150</t>
  </si>
  <si>
    <t>2 02 30029 04 0000 150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</si>
  <si>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</si>
  <si>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</si>
  <si>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</si>
  <si>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2 02 35930 04 0000 150</t>
  </si>
  <si>
    <t>2 02 40000 00 0000 150</t>
  </si>
  <si>
    <t>Иные межбюджетные трансферты</t>
  </si>
  <si>
    <t>2 02 49999 04 0000 150</t>
  </si>
  <si>
    <t xml:space="preserve">Прочие межбюджетные трансферты, передаваемые бюджетам городских округов </t>
  </si>
  <si>
    <t>ВСЕГО ДОХОДОВ:</t>
  </si>
  <si>
    <t>1 08 07170 01 0000 110</t>
  </si>
  <si>
    <t>1 08 03010 01 0000 110</t>
  </si>
  <si>
    <t>1 08 07150 01 0000 110</t>
  </si>
  <si>
    <t>1 08 07173 01 0000 110</t>
  </si>
  <si>
    <t>Прочие субсидии бюджетам городских округов (на обеспечение равной доступности услуг транспорта общего пользования для отдельных категорий граждан в муниципальном сообщении)</t>
  </si>
  <si>
    <t>2 02 29999 04 7013 150</t>
  </si>
  <si>
    <t>Прочие субсидии бюджетам городских округов (на замену устаревших светильников на новые энергоэффективные, монтаж  самонесущих изолированных проводов)</t>
  </si>
  <si>
    <t>1 03 02230 01 0000 110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</si>
  <si>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</si>
  <si>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</si>
  <si>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</si>
  <si>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</si>
  <si>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</si>
  <si>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</si>
  <si>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</si>
  <si>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</si>
  <si>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</si>
  <si>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Транспортный налог</t>
  </si>
  <si>
    <t>Транспортный налог с физических лиц</t>
  </si>
  <si>
    <t>1 06 04000 02 0000 110</t>
  </si>
  <si>
    <t>1 06 04012 02 0000 110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</si>
  <si>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</si>
  <si>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</si>
  <si>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</si>
  <si>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</si>
  <si>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</si>
  <si>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</si>
  <si>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1 16 01200 01 0000 140</t>
  </si>
  <si>
    <t>1 16 01203 01 0000 140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</si>
  <si>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</si>
  <si>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Субвенции бюджетам городских округов  на выполнение передаваемых  полномочий субъектов Российской Федерации (на обеспечение деятельности комиссий по делам несовершеннолетних  и защите их прав) </t>
  </si>
  <si>
    <t>Субвенции бюджетам городских округов  на выполнение передаваемых  полномочий субъектов Российской Федерации (на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</si>
  <si>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 2 02 30024 04 6183 150</t>
  </si>
  <si>
    <t>2 02 30024 04 6059 150</t>
  </si>
  <si>
    <t xml:space="preserve">Прочие межбюджетные трансферты, передаваемые бюджетам городских округов (на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бюджетов)
</t>
  </si>
  <si>
    <t>2 02 49999 04 8186 150</t>
  </si>
  <si>
    <t>2 02 49999 04 8153 150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</si>
  <si>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</si>
  <si>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</si>
  <si>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</si>
  <si>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</si>
  <si>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</si>
  <si>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</si>
  <si>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518</t>
  </si>
  <si>
    <t>1 16 01053 01 0000 140</t>
  </si>
  <si>
    <t>503</t>
  </si>
  <si>
    <t>1 16 01073 01 0000 140</t>
  </si>
  <si>
    <t>1 16 01070 01 0000 140</t>
  </si>
  <si>
    <t>1 16 01050 01 0000 140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</si>
  <si>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</si>
  <si>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1 16 02000 02 0000 140</t>
  </si>
  <si>
    <t>599</t>
  </si>
  <si>
    <t>Код  классификации доходов бюджетов</t>
  </si>
  <si>
    <t>Наименование кода классификации доходов бюджетов</t>
  </si>
  <si>
    <t xml:space="preserve">Вида и подвида доходов бюджета </t>
  </si>
  <si>
    <t>Главного администратора  доходов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</si>
  <si>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</si>
  <si>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1 13 02000 00 0000 130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</si>
  <si>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</si>
  <si>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</si>
  <si>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1 13 02064 04 0000 130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</si>
  <si>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</si>
  <si>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</si>
  <si>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</si>
  <si>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</si>
  <si>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</si>
  <si>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</si>
  <si>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</si>
  <si>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2 02 45303 04 0000 150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</si>
  <si>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</si>
  <si>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</si>
  <si>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2 02 15009 04 0000 150</t>
  </si>
  <si>
    <t xml:space="preserve">Дотации бюджетам на частичную компенсацию дополнительных расходов на повышение оплаты труда работников бюджетной сферы и иные цели
</t>
  </si>
  <si>
    <t>2 02 15009 00 0000 150</t>
  </si>
  <si>
    <t>2 02 29999 04 7192 150</t>
  </si>
  <si>
    <t>Прочие субсидии бюджетам городских округов (на развитие базовых и олимпийских видов спорта в муниципальном бюджетном учреждении «Спортивная школа олимпийского резерва им. А.А.Прокуророва)</t>
  </si>
  <si>
    <t>767</t>
  </si>
  <si>
    <t>Субвенции бюджетам городских округов на  выполнение передаваемых  полномочий субъектов Российской Федерации ( на реализацию отдельных государственных полномочий по вопросам административного законодательства)</t>
  </si>
  <si>
    <t>Прочие субсидии  бюджетам городских округов (на софинансирование мероприятий по обеспечению территорий документацией для осуществления градостроительной деятельности)</t>
  </si>
  <si>
    <t>Субвенции бюджетам городских округов  на выполнение передаваемых 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</si>
  <si>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Прочие межбюджетные трансферты, передаваемые бюджетам городских округов ( на организацию и проведение культурно-массовых мероприятий)</t>
  </si>
  <si>
    <t xml:space="preserve">Прочие межбюджетные трансферты, передаваемые бюджетам городских округов (на содержание объектов спортивной инфраструктуры муниципальной собственности для занятий физической культурой и спортом)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</si>
  <si>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</si>
  <si>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</si>
  <si>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</si>
  <si>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</si>
  <si>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</si>
  <si>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</si>
  <si>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2 02 49999 04 8200 150</t>
  </si>
  <si>
    <t>2 02 29999 04 7246 150</t>
  </si>
  <si>
    <t>Прочие субсидии бюджетам городских округов (на осуществление дорожной деятельности в отношении автомобильных дорог общего пользования местного значения)</t>
  </si>
  <si>
    <t xml:space="preserve">2 02 30024 04 6196 150 </t>
  </si>
  <si>
    <t>Субвенции бюджетам городских округов  на выполнение передаваемых  полномочий субъектов РФ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</si>
  <si>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2 02 15009 04 5090 150</t>
  </si>
  <si>
    <t xml:space="preserve">2 02 15009 04 5091 150 </t>
  </si>
  <si>
    <t>588</t>
  </si>
  <si>
    <t xml:space="preserve">2 02 15002 00 0000 150
</t>
  </si>
  <si>
    <t xml:space="preserve">Дотации бюджетам на поддержку мер по обеспечению сбалансированности бюджетов
</t>
  </si>
  <si>
    <t>2 02 15002 04 0000 150</t>
  </si>
  <si>
    <t xml:space="preserve">Дотации бюджетам городских округов на поддержку мер по обеспечению сбалансированности бюджетов
</t>
  </si>
  <si>
    <t>2 02 15002 04 7044 150</t>
  </si>
  <si>
    <t>Дотации бюджетам городских округов на поддержку мер по обеспечению сбалансированности бюджетов (на поддержку мер по обеспечению сбалансированности бюджетов)</t>
  </si>
  <si>
    <t>2 02 29999 04 7160 150</t>
  </si>
  <si>
    <t>Прочие субсидии бюджетам городских округов (на развитие физической культуры и спорта)</t>
  </si>
  <si>
    <t>1 01 02080 01 0000 110</t>
  </si>
  <si>
    <t xml:space="preserve">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</si>
  <si>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</si>
  <si>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1 16 07090 04 0000 140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</si>
  <si>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</si>
  <si>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</si>
  <si>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</si>
  <si>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</si>
  <si>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</si>
  <si>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</si>
  <si>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</si>
  <si>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2 02 25299 04 0000 150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</si>
  <si>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</si>
  <si>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2 02 25304 04 0000 150
</t>
  </si>
  <si>
    <t xml:space="preserve">2 02 25497 04 0000 150
</t>
  </si>
  <si>
    <t xml:space="preserve">2 02 25081 04 0000 150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</si>
  <si>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</si>
  <si>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2 02 20077 04 0000 150
</t>
  </si>
  <si>
    <t xml:space="preserve">2 02 25519 04 0000 150
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</si>
  <si>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</si>
  <si>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2 02 25555 04 0000 150
</t>
  </si>
  <si>
    <t xml:space="preserve"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(частичная компенсация дополнительных расходов местных бюджетов в связи с увеличением минимального размера оплаты труда)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</si>
  <si>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</si>
  <si>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государственную регистрацию актов гражданского состояния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</si>
  <si>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</si>
  <si>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(в целях компенсации снижения дотации на выравнивание бюджетной обеспеченности муниципальных районов (городских округов)</t>
  </si>
  <si>
    <t>Прочие субсидии бюджетам городских округов (на проведение мероприятий по созданию в образовательных организациях условий для получения детьми-инвалидами качественного образования)</t>
  </si>
  <si>
    <t>Субвенции бюджетам городских округов на выполнение передаваемых  полномочий субъектов Российской Федерации (по предоставлению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пунктам))</t>
  </si>
  <si>
    <t>2 02 29999 04 7522 150</t>
  </si>
  <si>
    <t xml:space="preserve">Прочие субсидии бюджетам городских округов (на приобретение спортивного оборудования и инвентаря для приведения организаций спортивной подготовки в нормативное состояние)
</t>
  </si>
  <si>
    <t>2 02 29900 04 0000 150</t>
  </si>
  <si>
    <t>Субсидии бюджетам городских округов из местных бюджетов</t>
  </si>
  <si>
    <t>2 02 29900 04 8116 150</t>
  </si>
  <si>
    <t>Субсидии бюджетам городских округов из местных бюджетов (на компенсацию расходов по организации перевозки обучающихся, проживающих на территории Муромского района и обучающихся в общеобразовательных учреждениях  округа Муром)</t>
  </si>
  <si>
    <t xml:space="preserve"> 2 19 00000 00 0000 000</t>
  </si>
  <si>
    <t xml:space="preserve"> 2 19 00000 04 0000 150</t>
  </si>
  <si>
    <t xml:space="preserve"> 2 19 60010 04 0000 150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</si>
  <si>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</si>
  <si>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</si>
  <si>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</si>
  <si>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</si>
  <si>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1 14 13000 00 0000 000</t>
  </si>
  <si>
    <t xml:space="preserve">Доходы от приватизации имущества, находящегося в государственной и муниципальной собственности
</t>
  </si>
  <si>
    <t xml:space="preserve">1 14 13040 04 0000 410
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</si>
  <si>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
</t>
  </si>
  <si>
    <t>2 02 29999 04 7220 150</t>
  </si>
  <si>
    <t xml:space="preserve">Прочие субсидии бюджетам городских округов (на финансовое обеспечение мероприятий по временному социально-бытовому обустройству людей, вынужденно покинувших территорию Украины и находящихся в пунктах временного размещения на территории Владимирской области)
</t>
  </si>
  <si>
    <t>1 03 02260 01 0000 110</t>
  </si>
  <si>
    <t>1 03 02261 01 0000 110</t>
  </si>
  <si>
    <t xml:space="preserve">1 11 05300 00 0000 120
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</si>
  <si>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</si>
  <si>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1 11 05310 00 0000 120
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</si>
  <si>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</si>
  <si>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</si>
  <si>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</si>
  <si>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1 11 05320 00 0000 120
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</si>
  <si>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</si>
  <si>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</si>
  <si>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</si>
  <si>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1 13 02990 00 0000 130</t>
  </si>
  <si>
    <t xml:space="preserve">Прочие доходы от компенсации затрат государства
</t>
  </si>
  <si>
    <t>1 13 02994 04 0000 130</t>
  </si>
  <si>
    <t>Прочие доходы от компенсации затрат бюджетов городских округов</t>
  </si>
  <si>
    <t xml:space="preserve">1 14 06300 00 0000 430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</si>
  <si>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</si>
  <si>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>1 14 06310 00 0000 430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</si>
  <si>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</si>
  <si>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1 14 06312 04 0000 430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</si>
  <si>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</si>
  <si>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1 16 10000 00 0000 140</t>
  </si>
  <si>
    <t>Платежи в целях возмещения причиненного ущерба (убытков)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</si>
  <si>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</si>
  <si>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</si>
  <si>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</si>
  <si>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</si>
  <si>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188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</si>
  <si>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</si>
  <si>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</si>
  <si>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</si>
  <si>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</si>
  <si>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</si>
  <si>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</si>
  <si>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 xml:space="preserve">1 05 01012 01 0000 110
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</si>
  <si>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</si>
  <si>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1 05 01022 01 0000 110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</si>
  <si>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</si>
  <si>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</si>
  <si>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</si>
  <si>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</si>
  <si>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</si>
  <si>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1 16 01193 01 0000 140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</si>
  <si>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</si>
  <si>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1 16 01080 01 0000 140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</si>
  <si>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</si>
  <si>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r>
      <rPr>
        <sz val="10"/>
        <color indexed="8"/>
        <rFont val="Times New Roman"/>
        <family val="1"/>
      </rPr>
      <t>1 16 01084 01 0000 140</t>
    </r>
    <r>
      <rPr>
        <b/>
        <sz val="10"/>
        <color indexed="8"/>
        <rFont val="Times New Roman"/>
        <family val="1"/>
      </rPr>
      <t xml:space="preserve">
</t>
    </r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</si>
  <si>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</si>
  <si>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</si>
  <si>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</si>
  <si>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1 16 07010 04 0000 140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</si>
  <si>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</si>
  <si>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2 02 49001 04 0000 150</t>
  </si>
  <si>
    <t xml:space="preserve">Межбюджетные трансферты, передаваемые бюджетам городских округов, за счет средств резервного фонда Правительства Российской Федерации
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</si>
  <si>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</si>
  <si>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1 14 06020 00 0000 430
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</si>
  <si>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</si>
  <si>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1 14 06024 04 0000 430
</t>
  </si>
  <si>
    <t>2 02 19999 04 0000 150</t>
  </si>
  <si>
    <t xml:space="preserve">Прочие дотации бюджетам городских округов </t>
  </si>
  <si>
    <t>2 02 49999 04 8174 150</t>
  </si>
  <si>
    <t>Прочие межбюджетные трансферты, передаваемые бюджетам городских округов (на развитие физической культуры и спорта)</t>
  </si>
  <si>
    <t>2 02 49999 04 8193 150</t>
  </si>
  <si>
    <t>Прочие межбюджетные трансферты, передаваемые бюджетам городских округов (на укрепление материально-технической базы муниципальных образовательных организаций)</t>
  </si>
  <si>
    <t>Прочие межбюджетные трансферты, передаваемые бюджетам городских округов (на исполнение мероприятий по созданию благоприятных условий по развитию туризма)</t>
  </si>
  <si>
    <t xml:space="preserve">2 02 19999 00 0000 150
</t>
  </si>
  <si>
    <t xml:space="preserve">Прочие дотации
</t>
  </si>
  <si>
    <t>План на 2023год</t>
  </si>
  <si>
    <t>Факт за 2023 год</t>
  </si>
  <si>
    <t>Процент исполнения за 2023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</si>
  <si>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</si>
  <si>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</si>
  <si>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 xml:space="preserve">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</si>
  <si>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</si>
  <si>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1 01 02140 01 0000 110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</si>
  <si>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</si>
  <si>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</si>
  <si>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</si>
  <si>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</si>
  <si>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</si>
  <si>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</si>
  <si>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</si>
  <si>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</si>
  <si>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</si>
  <si>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</si>
  <si>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</si>
  <si>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2 02 15002 04 7043 150</t>
  </si>
  <si>
    <t>Дотации бюджетам городских округов на поддержку мер по обеспечению сбалансированности бюджетов (на поддержку мер по обеспечению сба-лансированности местных бюджетов бюджетам муниципальных образований Владимирской области, достигших наилучших результатов по качеству организации и осуществления бюджетного процесса)</t>
  </si>
  <si>
    <t>2 02 15399 00 0000 150</t>
  </si>
  <si>
    <t xml:space="preserve">Дотации бюджетам на премирование победителей Всероссийского конкурса "Лучшая муниципальная практика"
</t>
  </si>
  <si>
    <t xml:space="preserve">2 02 15399 04 0000 150
</t>
  </si>
  <si>
    <t xml:space="preserve">Дотации бюджетам городских округов на премирование победителей Всероссийского конкурса "Лучшая муниципальная практика"
</t>
  </si>
  <si>
    <t xml:space="preserve">Субсидии бюджетам городских округов на государственную поддержку организаций, входящих в систему спортивной подготовки
</t>
  </si>
  <si>
    <t xml:space="preserve">2 02 25243 04 0000 150
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</si>
  <si>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</si>
  <si>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 xml:space="preserve">2 02 25466 04 0000 150
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</si>
  <si>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</si>
  <si>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Субсидии бюджетам городских округов на поддержку отрасли культуры</t>
  </si>
  <si>
    <t>2 02 29999 04 7169 150</t>
  </si>
  <si>
    <t>Прочие субсидии бюджетам городских округов (на мероприятия по созданию и оборудованию кабинетов наркопрофилактики в образовательных организациях)</t>
  </si>
  <si>
    <t>2 02 29999 04 7206 150</t>
  </si>
  <si>
    <t>Прочие субсидии бюджетам городских округов (на переселение граждан из аварийного жилищного фонда, требующего немедленного расселения)</t>
  </si>
  <si>
    <t>2 02 29999 04 7241 150</t>
  </si>
  <si>
    <t>Прочие субсидии бюджетам городских округов (на финансовое обеспечение мероприятий, связанных с реализацией проекта "Благоустройство историко-туристической части улицы Первомайская (старая Никольская) на территории округа Муром)</t>
  </si>
  <si>
    <t xml:space="preserve"> 2 02 29999 04 7261 150</t>
  </si>
  <si>
    <t>Прочие субсидии бюджетам городских округов (на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классов)</t>
  </si>
  <si>
    <t xml:space="preserve"> 2 02 29999 04 9701 150</t>
  </si>
  <si>
    <t>Прочие субсидии бюджетам городских округов (на приобретение подвижного состава пассажирского транспорта общего пользования, в том числе по договору финансовой аренды (лизинга), источником финансового обеспечения которых являются специальные казначейские кредиты)</t>
  </si>
  <si>
    <t xml:space="preserve">2 02 30024 04 6048 150
</t>
  </si>
  <si>
    <t xml:space="preserve">Субвенции бюджетам городских округов на выполнение передаваемых  полномочий субъектов Российской Федерации  (на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программам)
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</si>
  <si>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</si>
  <si>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</si>
  <si>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</si>
  <si>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</si>
  <si>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2 02 45424 04 0000 150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</si>
  <si>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</si>
  <si>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791</t>
  </si>
  <si>
    <t xml:space="preserve"> 2 02 49999 04 8063 150</t>
  </si>
  <si>
    <t>Прочие межбюджетные трансферты, передаваемые бюджетам городских округов (на реализацию проектов-победителей конкурсов в сфере молодежной политики)</t>
  </si>
  <si>
    <t>2 02 49999 04 8148 150</t>
  </si>
  <si>
    <t>Прочие межбюджетные трансферты, передаваемые бюджетам городских округов (на грантовую поддержку организаций в сфере образования)</t>
  </si>
  <si>
    <t xml:space="preserve"> 2 02 49999 04 8199 150</t>
  </si>
  <si>
    <t xml:space="preserve"> 2 02 49999 00 8259 150 </t>
  </si>
  <si>
    <t xml:space="preserve"> Прочие межбюджетные трансферты, передаваемые бюджетам городских округов (на осуществление в 2023 году премиальной выплаты педагогическим работникам муниципальных образовательных организаций области по итогам работы за 2022/2023 учебный год)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</si>
  <si>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</si>
  <si>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</si>
  <si>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</si>
  <si>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</si>
  <si>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</si>
  <si>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</si>
  <si>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2 18 04000 04 0000 150</t>
  </si>
  <si>
    <t>Доходы бюджетов городских округов от возврата организациями остатков субсидий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</si>
  <si>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</si>
  <si>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</si>
  <si>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2 19 45303 04 0000 150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</si>
  <si>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
</t>
  </si>
  <si>
    <t>Приложение № 1</t>
  </si>
  <si>
    <t>к Решению Совета народных депутатов</t>
  </si>
  <si>
    <t>округа Муром</t>
  </si>
  <si>
    <t xml:space="preserve">Доходы бюджета округа Муром за 2023год                                                                                                                                                         по кодам классификации доходов бюджета </t>
  </si>
  <si>
    <t>от 19.04.2024  № 659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</si>
</sst>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00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"/>
    <numFmt numFmtId="171" formatCode="#,##0_р_."/>
    <numFmt numFmtId="172" formatCode="#,##0.000000_р_."/>
    <numFmt numFmtId="173" formatCode="#,##0.0000000_р_.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dd\.mm\.yyyy"/>
    <numFmt numFmtId="184" formatCode="#,##0.00_ ;\-#,##0.00"/>
    <numFmt numFmtId="185" formatCode="#,##0.000"/>
    <numFmt numFmtId="186" formatCode="#,##0.00000"/>
    <numFmt numFmtId="187" formatCode="#,##0.0\ _₽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color rgb="FF000000"/>
      <name val="Arial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42" fillId="0" borderId="2">
      <alignment horizontal="left" wrapText="1" indent="2"/>
      <protection/>
    </xf>
    <xf numFmtId="49" fontId="42" fillId="0" borderId="0">
      <alignment wrapText="1"/>
      <protection/>
    </xf>
    <xf numFmtId="49" fontId="42" fillId="0" borderId="3">
      <alignment horizontal="left"/>
      <protection/>
    </xf>
    <xf numFmtId="0" fontId="42" fillId="0" borderId="4">
      <alignment horizontal="center" vertical="center" shrinkToFit="1"/>
      <protection/>
    </xf>
    <xf numFmtId="0" fontId="42" fillId="0" borderId="5">
      <alignment horizontal="center" vertical="center" shrinkToFit="1"/>
      <protection/>
    </xf>
    <xf numFmtId="49" fontId="42" fillId="0" borderId="0">
      <alignment horizontal="center"/>
      <protection/>
    </xf>
    <xf numFmtId="0" fontId="42" fillId="0" borderId="3">
      <alignment horizontal="center" shrinkToFit="1"/>
      <protection/>
    </xf>
    <xf numFmtId="49" fontId="42" fillId="0" borderId="6">
      <alignment horizontal="center" vertical="center"/>
      <protection/>
    </xf>
    <xf numFmtId="49" fontId="42" fillId="0" borderId="1">
      <alignment horizontal="center" vertical="center"/>
      <protection/>
    </xf>
    <xf numFmtId="49" fontId="42" fillId="0" borderId="3">
      <alignment horizontal="center" vertical="center" shrinkToFit="1"/>
      <protection/>
    </xf>
    <xf numFmtId="184" fontId="42" fillId="0" borderId="1">
      <alignment horizontal="right" vertical="center" shrinkToFit="1"/>
      <protection/>
    </xf>
    <xf numFmtId="4" fontId="42" fillId="0" borderId="1">
      <alignment horizontal="right" shrinkToFit="1"/>
      <protection/>
    </xf>
    <xf numFmtId="49" fontId="43" fillId="0" borderId="0">
      <alignment/>
      <protection/>
    </xf>
    <xf numFmtId="49" fontId="40" fillId="0" borderId="3">
      <alignment shrinkToFit="1"/>
      <protection/>
    </xf>
    <xf numFmtId="49" fontId="42" fillId="0" borderId="3">
      <alignment horizontal="right"/>
      <protection/>
    </xf>
    <xf numFmtId="184" fontId="42" fillId="0" borderId="7">
      <alignment horizontal="right" vertical="center" shrinkToFit="1"/>
      <protection/>
    </xf>
    <xf numFmtId="4" fontId="42" fillId="0" borderId="7">
      <alignment horizontal="right" shrinkToFit="1"/>
      <protection/>
    </xf>
    <xf numFmtId="0" fontId="44" fillId="0" borderId="7">
      <alignment wrapText="1"/>
      <protection/>
    </xf>
    <xf numFmtId="0" fontId="44" fillId="0" borderId="7">
      <alignment/>
      <protection/>
    </xf>
    <xf numFmtId="49" fontId="42" fillId="0" borderId="7">
      <alignment horizontal="center" shrinkToFit="1"/>
      <protection/>
    </xf>
    <xf numFmtId="49" fontId="42" fillId="0" borderId="1">
      <alignment horizontal="center" vertical="center" shrinkToFit="1"/>
      <protection/>
    </xf>
    <xf numFmtId="0" fontId="40" fillId="0" borderId="8">
      <alignment horizontal="left"/>
      <protection/>
    </xf>
    <xf numFmtId="0" fontId="45" fillId="0" borderId="0">
      <alignment horizontal="center"/>
      <protection/>
    </xf>
    <xf numFmtId="0" fontId="40" fillId="0" borderId="0">
      <alignment horizontal="left"/>
      <protection/>
    </xf>
    <xf numFmtId="49" fontId="42" fillId="0" borderId="0">
      <alignment horizontal="left"/>
      <protection/>
    </xf>
    <xf numFmtId="0" fontId="40" fillId="0" borderId="3">
      <alignment/>
      <protection/>
    </xf>
    <xf numFmtId="0" fontId="40" fillId="0" borderId="8">
      <alignment/>
      <protection/>
    </xf>
    <xf numFmtId="0" fontId="40" fillId="0" borderId="9">
      <alignment horizontal="left"/>
      <protection/>
    </xf>
    <xf numFmtId="0" fontId="40" fillId="0" borderId="0">
      <alignment horizontal="center"/>
      <protection/>
    </xf>
    <xf numFmtId="0" fontId="42" fillId="0" borderId="0">
      <alignment horizontal="center"/>
      <protection/>
    </xf>
    <xf numFmtId="0" fontId="42" fillId="0" borderId="3">
      <alignment horizontal="center" wrapText="1"/>
      <protection/>
    </xf>
    <xf numFmtId="0" fontId="45" fillId="0" borderId="8">
      <alignment horizontal="center"/>
      <protection/>
    </xf>
    <xf numFmtId="0" fontId="43" fillId="0" borderId="0">
      <alignment horizontal="left"/>
      <protection/>
    </xf>
    <xf numFmtId="0" fontId="42" fillId="0" borderId="9">
      <alignment/>
      <protection/>
    </xf>
    <xf numFmtId="0" fontId="45" fillId="0" borderId="0">
      <alignment/>
      <protection/>
    </xf>
    <xf numFmtId="49" fontId="40" fillId="0" borderId="0">
      <alignment/>
      <protection/>
    </xf>
    <xf numFmtId="49" fontId="40" fillId="0" borderId="9">
      <alignment/>
      <protection/>
    </xf>
    <xf numFmtId="49" fontId="45" fillId="0" borderId="0">
      <alignment/>
      <protection/>
    </xf>
    <xf numFmtId="0" fontId="40" fillId="0" borderId="1">
      <alignment horizontal="left"/>
      <protection/>
    </xf>
    <xf numFmtId="0" fontId="46" fillId="20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center" vertical="top" wrapText="1"/>
      <protection/>
    </xf>
    <xf numFmtId="0" fontId="42" fillId="0" borderId="1">
      <alignment horizontal="center" vertical="center"/>
      <protection/>
    </xf>
    <xf numFmtId="0" fontId="42" fillId="0" borderId="10">
      <alignment horizontal="left" wrapText="1"/>
      <protection/>
    </xf>
    <xf numFmtId="0" fontId="42" fillId="0" borderId="2">
      <alignment horizontal="left" wrapText="1"/>
      <protection/>
    </xf>
    <xf numFmtId="0" fontId="42" fillId="0" borderId="11">
      <alignment horizontal="left" wrapText="1" indent="2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8">
      <alignment horizontal="left"/>
      <protection/>
    </xf>
    <xf numFmtId="0" fontId="42" fillId="0" borderId="12">
      <alignment horizontal="center" vertical="center"/>
      <protection/>
    </xf>
    <xf numFmtId="49" fontId="42" fillId="0" borderId="4">
      <alignment horizontal="center" wrapText="1"/>
      <protection/>
    </xf>
    <xf numFmtId="49" fontId="42" fillId="0" borderId="13">
      <alignment horizontal="center" shrinkToFit="1"/>
      <protection/>
    </xf>
    <xf numFmtId="49" fontId="42" fillId="0" borderId="14">
      <alignment horizontal="center" shrinkToFit="1"/>
      <protection/>
    </xf>
    <xf numFmtId="0" fontId="46" fillId="0" borderId="0">
      <alignment/>
      <protection/>
    </xf>
    <xf numFmtId="0" fontId="48" fillId="0" borderId="0">
      <alignment/>
      <protection/>
    </xf>
    <xf numFmtId="49" fontId="42" fillId="0" borderId="6">
      <alignment horizontal="center"/>
      <protection/>
    </xf>
    <xf numFmtId="49" fontId="42" fillId="0" borderId="15">
      <alignment horizontal="center"/>
      <protection/>
    </xf>
    <xf numFmtId="49" fontId="42" fillId="0" borderId="16">
      <alignment horizontal="center"/>
      <protection/>
    </xf>
    <xf numFmtId="49" fontId="42" fillId="0" borderId="0">
      <alignment/>
      <protection/>
    </xf>
    <xf numFmtId="0" fontId="42" fillId="0" borderId="3">
      <alignment horizontal="left" wrapText="1"/>
      <protection/>
    </xf>
    <xf numFmtId="0" fontId="42" fillId="0" borderId="17">
      <alignment horizontal="left" wrapText="1"/>
      <protection/>
    </xf>
    <xf numFmtId="49" fontId="42" fillId="0" borderId="8">
      <alignment/>
      <protection/>
    </xf>
    <xf numFmtId="49" fontId="42" fillId="0" borderId="1">
      <alignment horizontal="center" vertical="top" wrapText="1"/>
      <protection/>
    </xf>
    <xf numFmtId="49" fontId="42" fillId="0" borderId="12">
      <alignment horizontal="center" vertical="center"/>
      <protection/>
    </xf>
    <xf numFmtId="4" fontId="42" fillId="0" borderId="6">
      <alignment horizontal="right" shrinkToFit="1"/>
      <protection/>
    </xf>
    <xf numFmtId="4" fontId="42" fillId="0" borderId="15">
      <alignment horizontal="right" shrinkToFit="1"/>
      <protection/>
    </xf>
    <xf numFmtId="4" fontId="42" fillId="0" borderId="16">
      <alignment horizontal="right" shrinkToFit="1"/>
      <protection/>
    </xf>
    <xf numFmtId="0" fontId="47" fillId="0" borderId="0">
      <alignment horizontal="center"/>
      <protection/>
    </xf>
    <xf numFmtId="0" fontId="48" fillId="0" borderId="18">
      <alignment/>
      <protection/>
    </xf>
    <xf numFmtId="0" fontId="42" fillId="0" borderId="19">
      <alignment horizontal="right"/>
      <protection/>
    </xf>
    <xf numFmtId="49" fontId="42" fillId="0" borderId="19">
      <alignment horizontal="right" vertical="center"/>
      <protection/>
    </xf>
    <xf numFmtId="49" fontId="42" fillId="0" borderId="19">
      <alignment horizontal="right"/>
      <protection/>
    </xf>
    <xf numFmtId="49" fontId="42" fillId="0" borderId="19">
      <alignment/>
      <protection/>
    </xf>
    <xf numFmtId="0" fontId="42" fillId="0" borderId="3">
      <alignment horizontal="center"/>
      <protection/>
    </xf>
    <xf numFmtId="0" fontId="42" fillId="0" borderId="12">
      <alignment horizontal="center"/>
      <protection/>
    </xf>
    <xf numFmtId="49" fontId="42" fillId="0" borderId="20">
      <alignment horizontal="center"/>
      <protection/>
    </xf>
    <xf numFmtId="183" fontId="42" fillId="0" borderId="21">
      <alignment horizontal="center"/>
      <protection/>
    </xf>
    <xf numFmtId="49" fontId="42" fillId="0" borderId="21">
      <alignment horizontal="center" vertical="center"/>
      <protection/>
    </xf>
    <xf numFmtId="49" fontId="42" fillId="0" borderId="21">
      <alignment horizontal="center"/>
      <protection/>
    </xf>
    <xf numFmtId="49" fontId="42" fillId="0" borderId="22">
      <alignment horizontal="center"/>
      <protection/>
    </xf>
    <xf numFmtId="0" fontId="47" fillId="0" borderId="3">
      <alignment horizontal="center"/>
      <protection/>
    </xf>
    <xf numFmtId="0" fontId="49" fillId="0" borderId="0">
      <alignment horizontal="right"/>
      <protection/>
    </xf>
    <xf numFmtId="0" fontId="49" fillId="0" borderId="23">
      <alignment horizontal="right"/>
      <protection/>
    </xf>
    <xf numFmtId="0" fontId="49" fillId="0" borderId="24">
      <alignment horizontal="right"/>
      <protection/>
    </xf>
    <xf numFmtId="0" fontId="40" fillId="0" borderId="25">
      <alignment/>
      <protection/>
    </xf>
    <xf numFmtId="0" fontId="40" fillId="0" borderId="23">
      <alignment/>
      <protection/>
    </xf>
    <xf numFmtId="0" fontId="42" fillId="0" borderId="26">
      <alignment horizontal="left" wrapText="1"/>
      <protection/>
    </xf>
    <xf numFmtId="0" fontId="42" fillId="0" borderId="7">
      <alignment horizontal="left" wrapText="1"/>
      <protection/>
    </xf>
    <xf numFmtId="0" fontId="41" fillId="0" borderId="8">
      <alignment/>
      <protection/>
    </xf>
    <xf numFmtId="0" fontId="42" fillId="0" borderId="4">
      <alignment horizontal="center" shrinkToFit="1"/>
      <protection/>
    </xf>
    <xf numFmtId="0" fontId="42" fillId="0" borderId="13">
      <alignment horizontal="center" shrinkToFit="1"/>
      <protection/>
    </xf>
    <xf numFmtId="49" fontId="42" fillId="0" borderId="14">
      <alignment horizontal="center" wrapText="1"/>
      <protection/>
    </xf>
    <xf numFmtId="49" fontId="42" fillId="0" borderId="27">
      <alignment horizontal="center" shrinkToFit="1"/>
      <protection/>
    </xf>
    <xf numFmtId="0" fontId="41" fillId="0" borderId="9">
      <alignment/>
      <protection/>
    </xf>
    <xf numFmtId="0" fontId="42" fillId="0" borderId="12">
      <alignment horizontal="center" vertical="center" shrinkToFit="1"/>
      <protection/>
    </xf>
    <xf numFmtId="49" fontId="42" fillId="0" borderId="16">
      <alignment horizontal="center" wrapText="1"/>
      <protection/>
    </xf>
    <xf numFmtId="49" fontId="42" fillId="0" borderId="28">
      <alignment horizontal="center"/>
      <protection/>
    </xf>
    <xf numFmtId="49" fontId="42" fillId="0" borderId="12">
      <alignment horizontal="center" vertical="center" shrinkToFit="1"/>
      <protection/>
    </xf>
    <xf numFmtId="184" fontId="42" fillId="0" borderId="15">
      <alignment horizontal="right" shrinkToFit="1"/>
      <protection/>
    </xf>
    <xf numFmtId="4" fontId="42" fillId="0" borderId="16">
      <alignment horizontal="right" wrapText="1"/>
      <protection/>
    </xf>
    <xf numFmtId="4" fontId="42" fillId="0" borderId="28">
      <alignment horizontal="right" shrinkToFit="1"/>
      <protection/>
    </xf>
    <xf numFmtId="49" fontId="42" fillId="0" borderId="0">
      <alignment horizontal="right"/>
      <protection/>
    </xf>
    <xf numFmtId="4" fontId="42" fillId="0" borderId="29">
      <alignment horizontal="right" shrinkToFit="1"/>
      <protection/>
    </xf>
    <xf numFmtId="184" fontId="42" fillId="0" borderId="30">
      <alignment horizontal="right" shrinkToFit="1"/>
      <protection/>
    </xf>
    <xf numFmtId="4" fontId="42" fillId="0" borderId="11">
      <alignment horizontal="right" wrapText="1"/>
      <protection/>
    </xf>
    <xf numFmtId="49" fontId="42" fillId="0" borderId="31">
      <alignment horizontal="center"/>
      <protection/>
    </xf>
    <xf numFmtId="0" fontId="47" fillId="0" borderId="23">
      <alignment horizontal="center"/>
      <protection/>
    </xf>
    <xf numFmtId="49" fontId="40" fillId="0" borderId="23">
      <alignment/>
      <protection/>
    </xf>
    <xf numFmtId="49" fontId="40" fillId="0" borderId="24">
      <alignment/>
      <protection/>
    </xf>
    <xf numFmtId="0" fontId="40" fillId="0" borderId="24">
      <alignment wrapText="1"/>
      <protection/>
    </xf>
    <xf numFmtId="0" fontId="40" fillId="0" borderId="24">
      <alignment/>
      <protection/>
    </xf>
    <xf numFmtId="0" fontId="42" fillId="0" borderId="0">
      <alignment wrapText="1"/>
      <protection/>
    </xf>
    <xf numFmtId="0" fontId="42" fillId="0" borderId="3">
      <alignment horizontal="left"/>
      <protection/>
    </xf>
    <xf numFmtId="0" fontId="42" fillId="0" borderId="10">
      <alignment horizontal="left" wrapText="1" indent="2"/>
      <protection/>
    </xf>
    <xf numFmtId="0" fontId="42" fillId="0" borderId="32">
      <alignment horizontal="left" wrapTex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50" fillId="27" borderId="33" applyNumberFormat="0" applyAlignment="0" applyProtection="0"/>
    <xf numFmtId="0" fontId="51" fillId="28" borderId="34" applyNumberFormat="0" applyAlignment="0" applyProtection="0"/>
    <xf numFmtId="0" fontId="52" fillId="28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5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8" applyNumberFormat="0" applyFill="0" applyAlignment="0" applyProtection="0"/>
    <xf numFmtId="0" fontId="57" fillId="29" borderId="3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left" vertical="top" wrapText="1"/>
    </xf>
    <xf numFmtId="0" fontId="10" fillId="34" borderId="43" xfId="182" applyFont="1" applyFill="1" applyBorder="1" applyAlignment="1">
      <alignment horizontal="left" vertical="top" wrapText="1"/>
      <protection/>
    </xf>
    <xf numFmtId="0" fontId="3" fillId="34" borderId="0" xfId="0" applyFont="1" applyFill="1" applyAlignment="1">
      <alignment horizontal="center" vertical="top" wrapText="1"/>
    </xf>
    <xf numFmtId="0" fontId="65" fillId="34" borderId="44" xfId="0" applyFont="1" applyFill="1" applyBorder="1" applyAlignment="1">
      <alignment horizontal="center" vertical="top" wrapText="1"/>
    </xf>
    <xf numFmtId="0" fontId="66" fillId="34" borderId="43" xfId="0" applyFont="1" applyFill="1" applyBorder="1" applyAlignment="1">
      <alignment horizontal="left" vertical="top" wrapText="1"/>
    </xf>
    <xf numFmtId="0" fontId="65" fillId="34" borderId="44" xfId="0" applyFont="1" applyFill="1" applyBorder="1" applyAlignment="1">
      <alignment horizontal="left" vertical="top" wrapText="1"/>
    </xf>
    <xf numFmtId="0" fontId="10" fillId="34" borderId="45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left" vertical="top" wrapText="1"/>
    </xf>
    <xf numFmtId="0" fontId="10" fillId="34" borderId="43" xfId="181" applyFont="1" applyFill="1" applyBorder="1" applyAlignment="1">
      <alignment horizontal="center" vertical="top" wrapText="1"/>
      <protection/>
    </xf>
    <xf numFmtId="0" fontId="10" fillId="34" borderId="43" xfId="181" applyFont="1" applyFill="1" applyBorder="1" applyAlignment="1">
      <alignment horizontal="left" vertical="top" wrapText="1"/>
      <protection/>
    </xf>
    <xf numFmtId="0" fontId="3" fillId="34" borderId="44" xfId="0" applyFont="1" applyFill="1" applyBorder="1" applyAlignment="1">
      <alignment horizontal="center" vertical="top" wrapText="1"/>
    </xf>
    <xf numFmtId="0" fontId="3" fillId="34" borderId="43" xfId="0" applyNumberFormat="1" applyFont="1" applyFill="1" applyBorder="1" applyAlignment="1">
      <alignment horizontal="left" vertical="top" wrapText="1"/>
    </xf>
    <xf numFmtId="0" fontId="3" fillId="34" borderId="45" xfId="0" applyFont="1" applyFill="1" applyBorder="1" applyAlignment="1">
      <alignment horizontal="center" vertical="top" wrapText="1"/>
    </xf>
    <xf numFmtId="0" fontId="7" fillId="34" borderId="44" xfId="0" applyFont="1" applyFill="1" applyBorder="1" applyAlignment="1">
      <alignment horizontal="center" vertical="top" wrapText="1"/>
    </xf>
    <xf numFmtId="0" fontId="7" fillId="34" borderId="44" xfId="0" applyFont="1" applyFill="1" applyBorder="1" applyAlignment="1">
      <alignment horizontal="left" vertical="top" wrapText="1"/>
    </xf>
    <xf numFmtId="0" fontId="65" fillId="34" borderId="43" xfId="0" applyNumberFormat="1" applyFont="1" applyFill="1" applyBorder="1" applyAlignment="1">
      <alignment horizontal="left" vertical="top" wrapText="1"/>
    </xf>
    <xf numFmtId="0" fontId="67" fillId="34" borderId="43" xfId="0" applyFont="1" applyFill="1" applyBorder="1" applyAlignment="1">
      <alignment horizontal="center" vertical="top" wrapText="1"/>
    </xf>
    <xf numFmtId="0" fontId="67" fillId="34" borderId="43" xfId="0" applyNumberFormat="1" applyFont="1" applyFill="1" applyBorder="1" applyAlignment="1">
      <alignment horizontal="left" vertical="top" wrapText="1"/>
    </xf>
    <xf numFmtId="0" fontId="7" fillId="34" borderId="43" xfId="0" applyNumberFormat="1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left" vertical="top" wrapText="1"/>
    </xf>
    <xf numFmtId="165" fontId="10" fillId="34" borderId="43" xfId="0" applyNumberFormat="1" applyFont="1" applyFill="1" applyBorder="1" applyAlignment="1">
      <alignment horizontal="left" vertical="top" wrapText="1"/>
    </xf>
    <xf numFmtId="0" fontId="2" fillId="34" borderId="44" xfId="0" applyFont="1" applyFill="1" applyBorder="1" applyAlignment="1">
      <alignment horizontal="center" vertical="top" wrapText="1"/>
    </xf>
    <xf numFmtId="0" fontId="2" fillId="34" borderId="44" xfId="0" applyFont="1" applyFill="1" applyBorder="1" applyAlignment="1">
      <alignment horizontal="left" vertical="top" wrapText="1"/>
    </xf>
    <xf numFmtId="0" fontId="10" fillId="34" borderId="43" xfId="178" applyFont="1" applyFill="1" applyBorder="1" applyAlignment="1">
      <alignment horizontal="left" vertical="top" wrapText="1"/>
      <protection/>
    </xf>
    <xf numFmtId="49" fontId="6" fillId="34" borderId="46" xfId="0" applyNumberFormat="1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center" vertical="top" wrapText="1"/>
    </xf>
    <xf numFmtId="0" fontId="7" fillId="34" borderId="43" xfId="0" applyFont="1" applyFill="1" applyBorder="1" applyAlignment="1">
      <alignment horizontal="left" vertical="top" wrapText="1"/>
    </xf>
    <xf numFmtId="0" fontId="2" fillId="34" borderId="43" xfId="0" applyFont="1" applyFill="1" applyBorder="1" applyAlignment="1">
      <alignment horizontal="center" vertical="top" wrapText="1"/>
    </xf>
    <xf numFmtId="0" fontId="2" fillId="34" borderId="43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center" vertical="top" wrapText="1"/>
    </xf>
    <xf numFmtId="49" fontId="7" fillId="34" borderId="46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left" vertical="top" wrapText="1"/>
    </xf>
    <xf numFmtId="0" fontId="65" fillId="34" borderId="43" xfId="0" applyFont="1" applyFill="1" applyBorder="1" applyAlignment="1">
      <alignment horizontal="left" vertical="top" wrapText="1"/>
    </xf>
    <xf numFmtId="0" fontId="2" fillId="34" borderId="43" xfId="178" applyFont="1" applyFill="1" applyBorder="1" applyAlignment="1">
      <alignment horizontal="left" vertical="top" wrapText="1"/>
      <protection/>
    </xf>
    <xf numFmtId="0" fontId="10" fillId="34" borderId="43" xfId="190" applyFont="1" applyFill="1" applyBorder="1" applyAlignment="1">
      <alignment horizontal="left" vertical="top" wrapText="1"/>
      <protection/>
    </xf>
    <xf numFmtId="0" fontId="65" fillId="34" borderId="43" xfId="0" applyFont="1" applyFill="1" applyBorder="1" applyAlignment="1">
      <alignment horizontal="center" vertical="top" wrapText="1"/>
    </xf>
    <xf numFmtId="0" fontId="2" fillId="34" borderId="43" xfId="178" applyFont="1" applyFill="1" applyBorder="1" applyAlignment="1">
      <alignment horizontal="center" vertical="top" wrapText="1"/>
      <protection/>
    </xf>
    <xf numFmtId="0" fontId="3" fillId="34" borderId="43" xfId="0" applyFont="1" applyFill="1" applyBorder="1" applyAlignment="1">
      <alignment horizontal="center" vertical="top" wrapText="1"/>
    </xf>
    <xf numFmtId="0" fontId="3" fillId="34" borderId="43" xfId="0" applyFont="1" applyFill="1" applyBorder="1" applyAlignment="1">
      <alignment horizontal="left" vertical="top" wrapText="1"/>
    </xf>
    <xf numFmtId="0" fontId="7" fillId="34" borderId="42" xfId="0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left" vertical="top" wrapText="1"/>
    </xf>
    <xf numFmtId="0" fontId="10" fillId="34" borderId="45" xfId="178" applyFont="1" applyFill="1" applyBorder="1" applyAlignment="1">
      <alignment horizontal="left" vertical="top" wrapText="1"/>
      <protection/>
    </xf>
    <xf numFmtId="0" fontId="2" fillId="34" borderId="45" xfId="0" applyFont="1" applyFill="1" applyBorder="1" applyAlignment="1">
      <alignment horizontal="center" vertical="top" wrapText="1"/>
    </xf>
    <xf numFmtId="0" fontId="66" fillId="34" borderId="45" xfId="0" applyFont="1" applyFill="1" applyBorder="1" applyAlignment="1">
      <alignment horizontal="left" vertical="top" wrapText="1"/>
    </xf>
    <xf numFmtId="0" fontId="10" fillId="34" borderId="43" xfId="178" applyFont="1" applyFill="1" applyBorder="1" applyAlignment="1">
      <alignment horizontal="center" vertical="top" wrapText="1"/>
      <protection/>
    </xf>
    <xf numFmtId="0" fontId="66" fillId="34" borderId="43" xfId="0" applyFont="1" applyFill="1" applyBorder="1" applyAlignment="1">
      <alignment horizontal="center" vertical="top" wrapText="1"/>
    </xf>
    <xf numFmtId="0" fontId="3" fillId="34" borderId="45" xfId="0" applyFont="1" applyFill="1" applyBorder="1" applyAlignment="1">
      <alignment horizontal="left" vertical="top" wrapText="1"/>
    </xf>
    <xf numFmtId="164" fontId="6" fillId="34" borderId="47" xfId="0" applyNumberFormat="1" applyFont="1" applyFill="1" applyBorder="1" applyAlignment="1">
      <alignment horizontal="center" vertical="top" wrapText="1"/>
    </xf>
    <xf numFmtId="164" fontId="7" fillId="34" borderId="47" xfId="0" applyNumberFormat="1" applyFont="1" applyFill="1" applyBorder="1" applyAlignment="1">
      <alignment horizontal="center" vertical="top" wrapText="1"/>
    </xf>
    <xf numFmtId="49" fontId="68" fillId="34" borderId="43" xfId="99" applyFont="1" applyFill="1" applyBorder="1" applyAlignment="1" applyProtection="1">
      <alignment horizontal="center" vertical="top" wrapText="1"/>
      <protection/>
    </xf>
    <xf numFmtId="0" fontId="68" fillId="34" borderId="43" xfId="87" applyNumberFormat="1" applyFont="1" applyFill="1" applyBorder="1" applyAlignment="1" applyProtection="1">
      <alignment horizontal="left" vertical="top" wrapText="1"/>
      <protection/>
    </xf>
    <xf numFmtId="165" fontId="10" fillId="34" borderId="43" xfId="0" applyNumberFormat="1" applyFont="1" applyFill="1" applyBorder="1" applyAlignment="1">
      <alignment horizontal="center" vertical="top" wrapText="1"/>
    </xf>
    <xf numFmtId="0" fontId="8" fillId="34" borderId="43" xfId="181" applyFont="1" applyFill="1" applyBorder="1" applyAlignment="1">
      <alignment horizontal="center" vertical="top" wrapText="1"/>
      <protection/>
    </xf>
    <xf numFmtId="0" fontId="8" fillId="34" borderId="43" xfId="181" applyFont="1" applyFill="1" applyBorder="1" applyAlignment="1">
      <alignment horizontal="left" vertical="top" wrapText="1"/>
      <protection/>
    </xf>
    <xf numFmtId="49" fontId="10" fillId="34" borderId="43" xfId="0" applyNumberFormat="1" applyFont="1" applyFill="1" applyBorder="1" applyAlignment="1">
      <alignment horizontal="center" vertical="top" wrapText="1"/>
    </xf>
    <xf numFmtId="165" fontId="5" fillId="34" borderId="48" xfId="0" applyNumberFormat="1" applyFont="1" applyFill="1" applyBorder="1" applyAlignment="1">
      <alignment horizontal="center" vertical="top" wrapText="1"/>
    </xf>
    <xf numFmtId="0" fontId="65" fillId="34" borderId="45" xfId="0" applyFont="1" applyFill="1" applyBorder="1" applyAlignment="1">
      <alignment horizontal="center" vertical="top" wrapText="1"/>
    </xf>
    <xf numFmtId="0" fontId="65" fillId="34" borderId="45" xfId="0" applyNumberFormat="1" applyFont="1" applyFill="1" applyBorder="1" applyAlignment="1">
      <alignment horizontal="left" vertical="top" wrapText="1"/>
    </xf>
    <xf numFmtId="0" fontId="7" fillId="34" borderId="44" xfId="0" applyNumberFormat="1" applyFont="1" applyFill="1" applyBorder="1" applyAlignment="1">
      <alignment horizontal="left" vertical="top" wrapText="1"/>
    </xf>
    <xf numFmtId="49" fontId="69" fillId="34" borderId="45" xfId="99" applyFont="1" applyFill="1" applyBorder="1" applyAlignment="1" applyProtection="1">
      <alignment horizontal="center" vertical="top" wrapText="1"/>
      <protection/>
    </xf>
    <xf numFmtId="0" fontId="69" fillId="34" borderId="45" xfId="87" applyNumberFormat="1" applyFont="1" applyFill="1" applyBorder="1" applyAlignment="1" applyProtection="1">
      <alignment horizontal="left" vertical="top" wrapText="1"/>
      <protection/>
    </xf>
    <xf numFmtId="0" fontId="2" fillId="34" borderId="43" xfId="178" applyNumberFormat="1" applyFont="1" applyFill="1" applyBorder="1" applyAlignment="1">
      <alignment horizontal="left" vertical="top" wrapText="1"/>
      <protection/>
    </xf>
    <xf numFmtId="0" fontId="10" fillId="34" borderId="43" xfId="188" applyFont="1" applyFill="1" applyBorder="1" applyAlignment="1">
      <alignment horizontal="left" vertical="top" wrapText="1"/>
      <protection/>
    </xf>
    <xf numFmtId="49" fontId="10" fillId="34" borderId="43" xfId="178" applyNumberFormat="1" applyFont="1" applyFill="1" applyBorder="1" applyAlignment="1">
      <alignment horizontal="center" vertical="top" wrapText="1"/>
      <protection/>
    </xf>
    <xf numFmtId="165" fontId="10" fillId="34" borderId="43" xfId="178" applyNumberFormat="1" applyFont="1" applyFill="1" applyBorder="1" applyAlignment="1">
      <alignment horizontal="left" vertical="top" wrapText="1"/>
      <protection/>
    </xf>
    <xf numFmtId="0" fontId="10" fillId="34" borderId="43" xfId="0" applyNumberFormat="1" applyFont="1" applyFill="1" applyBorder="1" applyAlignment="1">
      <alignment horizontal="left" vertical="top" wrapText="1"/>
    </xf>
    <xf numFmtId="0" fontId="10" fillId="34" borderId="43" xfId="190" applyFont="1" applyFill="1" applyBorder="1" applyAlignment="1">
      <alignment horizontal="center" vertical="top" wrapText="1"/>
      <protection/>
    </xf>
    <xf numFmtId="0" fontId="66" fillId="34" borderId="43" xfId="0" applyFont="1" applyFill="1" applyBorder="1" applyAlignment="1">
      <alignment vertical="top" wrapText="1"/>
    </xf>
    <xf numFmtId="167" fontId="3" fillId="34" borderId="0" xfId="0" applyNumberFormat="1" applyFont="1" applyFill="1" applyAlignment="1">
      <alignment horizontal="left" vertical="top" wrapText="1"/>
    </xf>
    <xf numFmtId="49" fontId="7" fillId="34" borderId="49" xfId="0" applyNumberFormat="1" applyFont="1" applyFill="1" applyBorder="1" applyAlignment="1">
      <alignment horizontal="center" vertical="top" wrapText="1"/>
    </xf>
    <xf numFmtId="165" fontId="10" fillId="34" borderId="44" xfId="0" applyNumberFormat="1" applyFont="1" applyFill="1" applyBorder="1" applyAlignment="1">
      <alignment horizontal="center" vertical="top" wrapText="1"/>
    </xf>
    <xf numFmtId="165" fontId="10" fillId="34" borderId="44" xfId="0" applyNumberFormat="1" applyFont="1" applyFill="1" applyBorder="1" applyAlignment="1">
      <alignment horizontal="left" vertical="top" wrapText="1"/>
    </xf>
    <xf numFmtId="0" fontId="66" fillId="35" borderId="43" xfId="0" applyFont="1" applyFill="1" applyBorder="1" applyAlignment="1">
      <alignment horizontal="center" vertical="top" wrapText="1"/>
    </xf>
    <xf numFmtId="0" fontId="66" fillId="35" borderId="43" xfId="0" applyFont="1" applyFill="1" applyBorder="1" applyAlignment="1">
      <alignment vertical="top" wrapText="1"/>
    </xf>
    <xf numFmtId="0" fontId="66" fillId="34" borderId="45" xfId="0" applyFont="1" applyFill="1" applyBorder="1" applyAlignment="1">
      <alignment horizontal="center" vertical="top" wrapText="1"/>
    </xf>
    <xf numFmtId="0" fontId="65" fillId="34" borderId="50" xfId="0" applyNumberFormat="1" applyFont="1" applyFill="1" applyBorder="1" applyAlignment="1">
      <alignment horizontal="left" vertical="top" wrapText="1"/>
    </xf>
    <xf numFmtId="164" fontId="7" fillId="34" borderId="51" xfId="0" applyNumberFormat="1" applyFont="1" applyFill="1" applyBorder="1" applyAlignment="1">
      <alignment horizontal="center" vertical="top" wrapText="1"/>
    </xf>
    <xf numFmtId="49" fontId="3" fillId="34" borderId="52" xfId="0" applyNumberFormat="1" applyFont="1" applyFill="1" applyBorder="1" applyAlignment="1">
      <alignment horizontal="center" vertical="top" wrapText="1"/>
    </xf>
    <xf numFmtId="164" fontId="3" fillId="34" borderId="53" xfId="0" applyNumberFormat="1" applyFont="1" applyFill="1" applyBorder="1" applyAlignment="1">
      <alignment horizontal="center" vertical="top" wrapText="1"/>
    </xf>
    <xf numFmtId="164" fontId="3" fillId="34" borderId="47" xfId="0" applyNumberFormat="1" applyFont="1" applyFill="1" applyBorder="1" applyAlignment="1">
      <alignment horizontal="center" vertical="top" wrapText="1"/>
    </xf>
    <xf numFmtId="49" fontId="3" fillId="34" borderId="49" xfId="0" applyNumberFormat="1" applyFont="1" applyFill="1" applyBorder="1" applyAlignment="1">
      <alignment horizontal="center" vertical="top" wrapText="1"/>
    </xf>
    <xf numFmtId="164" fontId="3" fillId="34" borderId="51" xfId="0" applyNumberFormat="1" applyFont="1" applyFill="1" applyBorder="1" applyAlignment="1">
      <alignment horizontal="center" vertical="top" wrapText="1"/>
    </xf>
    <xf numFmtId="49" fontId="68" fillId="0" borderId="43" xfId="99" applyFont="1" applyBorder="1" applyAlignment="1" applyProtection="1">
      <alignment horizontal="center" vertical="top" wrapText="1"/>
      <protection/>
    </xf>
    <xf numFmtId="0" fontId="68" fillId="0" borderId="43" xfId="87" applyNumberFormat="1" applyFont="1" applyBorder="1" applyAlignment="1" applyProtection="1">
      <alignment horizontal="left" vertical="top" wrapText="1"/>
      <protection/>
    </xf>
    <xf numFmtId="49" fontId="69" fillId="0" borderId="43" xfId="99" applyFont="1" applyBorder="1" applyAlignment="1" applyProtection="1">
      <alignment horizontal="center" vertical="top" wrapText="1"/>
      <protection/>
    </xf>
    <xf numFmtId="0" fontId="69" fillId="0" borderId="43" xfId="87" applyNumberFormat="1" applyFont="1" applyBorder="1" applyAlignment="1" applyProtection="1">
      <alignment horizontal="left" vertical="top" wrapText="1"/>
      <protection/>
    </xf>
    <xf numFmtId="49" fontId="69" fillId="0" borderId="45" xfId="99" applyFont="1" applyBorder="1" applyAlignment="1" applyProtection="1">
      <alignment horizontal="center" vertical="top" wrapText="1"/>
      <protection/>
    </xf>
    <xf numFmtId="0" fontId="69" fillId="0" borderId="45" xfId="87" applyNumberFormat="1" applyFont="1" applyBorder="1" applyAlignment="1" applyProtection="1">
      <alignment horizontal="left" vertical="top" wrapText="1"/>
      <protection/>
    </xf>
    <xf numFmtId="49" fontId="3" fillId="34" borderId="54" xfId="0" applyNumberFormat="1" applyFont="1" applyFill="1" applyBorder="1" applyAlignment="1">
      <alignment horizontal="center" vertical="top" wrapText="1"/>
    </xf>
    <xf numFmtId="0" fontId="3" fillId="34" borderId="50" xfId="0" applyFont="1" applyFill="1" applyBorder="1" applyAlignment="1">
      <alignment horizontal="center" vertical="top" wrapText="1"/>
    </xf>
    <xf numFmtId="0" fontId="3" fillId="34" borderId="50" xfId="0" applyFont="1" applyFill="1" applyBorder="1" applyAlignment="1">
      <alignment horizontal="left" vertical="top" wrapText="1"/>
    </xf>
    <xf numFmtId="49" fontId="7" fillId="34" borderId="55" xfId="0" applyNumberFormat="1" applyFont="1" applyFill="1" applyBorder="1" applyAlignment="1">
      <alignment horizontal="center" vertical="top" wrapText="1"/>
    </xf>
    <xf numFmtId="0" fontId="7" fillId="34" borderId="56" xfId="0" applyFont="1" applyFill="1" applyBorder="1" applyAlignment="1">
      <alignment horizontal="center" vertical="top" wrapText="1"/>
    </xf>
    <xf numFmtId="0" fontId="7" fillId="34" borderId="50" xfId="0" applyNumberFormat="1" applyFont="1" applyFill="1" applyBorder="1" applyAlignment="1">
      <alignment horizontal="left" vertical="top" wrapText="1"/>
    </xf>
    <xf numFmtId="0" fontId="5" fillId="34" borderId="42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49" fontId="8" fillId="34" borderId="46" xfId="0" applyNumberFormat="1" applyFont="1" applyFill="1" applyBorder="1" applyAlignment="1">
      <alignment horizontal="center" vertical="top" wrapText="1"/>
    </xf>
    <xf numFmtId="49" fontId="68" fillId="34" borderId="42" xfId="99" applyFont="1" applyFill="1" applyBorder="1" applyAlignment="1" applyProtection="1">
      <alignment horizontal="center" vertical="top"/>
      <protection/>
    </xf>
    <xf numFmtId="0" fontId="68" fillId="34" borderId="42" xfId="87" applyNumberFormat="1" applyFont="1" applyFill="1" applyBorder="1" applyAlignment="1" applyProtection="1">
      <alignment horizontal="left" vertical="top" wrapText="1"/>
      <protection/>
    </xf>
    <xf numFmtId="49" fontId="3" fillId="34" borderId="55" xfId="0" applyNumberFormat="1" applyFont="1" applyFill="1" applyBorder="1" applyAlignment="1">
      <alignment horizontal="center" vertical="top" wrapText="1"/>
    </xf>
    <xf numFmtId="0" fontId="3" fillId="34" borderId="44" xfId="0" applyFont="1" applyFill="1" applyBorder="1" applyAlignment="1">
      <alignment horizontal="left" vertical="top" wrapText="1"/>
    </xf>
    <xf numFmtId="165" fontId="2" fillId="34" borderId="49" xfId="178" applyNumberFormat="1" applyFont="1" applyFill="1" applyBorder="1" applyAlignment="1">
      <alignment horizontal="center" vertical="top" wrapText="1"/>
      <protection/>
    </xf>
    <xf numFmtId="0" fontId="3" fillId="34" borderId="57" xfId="0" applyFont="1" applyFill="1" applyBorder="1" applyAlignment="1">
      <alignment horizontal="center" vertical="top" wrapText="1"/>
    </xf>
    <xf numFmtId="164" fontId="7" fillId="34" borderId="58" xfId="0" applyNumberFormat="1" applyFont="1" applyFill="1" applyBorder="1" applyAlignment="1">
      <alignment horizontal="center" vertical="top" wrapText="1"/>
    </xf>
    <xf numFmtId="164" fontId="3" fillId="34" borderId="58" xfId="0" applyNumberFormat="1" applyFont="1" applyFill="1" applyBorder="1" applyAlignment="1">
      <alignment horizontal="center" vertical="top" wrapText="1"/>
    </xf>
    <xf numFmtId="165" fontId="10" fillId="34" borderId="49" xfId="178" applyNumberFormat="1" applyFont="1" applyFill="1" applyBorder="1" applyAlignment="1">
      <alignment horizontal="center" vertical="top" wrapText="1"/>
      <protection/>
    </xf>
    <xf numFmtId="49" fontId="9" fillId="34" borderId="49" xfId="0" applyNumberFormat="1" applyFont="1" applyFill="1" applyBorder="1" applyAlignment="1">
      <alignment horizontal="center" vertical="top" wrapText="1"/>
    </xf>
    <xf numFmtId="49" fontId="9" fillId="34" borderId="52" xfId="0" applyNumberFormat="1" applyFont="1" applyFill="1" applyBorder="1" applyAlignment="1">
      <alignment horizontal="center" vertical="top" wrapText="1"/>
    </xf>
    <xf numFmtId="165" fontId="2" fillId="34" borderId="49" xfId="0" applyNumberFormat="1" applyFont="1" applyFill="1" applyBorder="1" applyAlignment="1">
      <alignment horizontal="center" vertical="top" wrapText="1"/>
    </xf>
    <xf numFmtId="165" fontId="10" fillId="34" borderId="49" xfId="0" applyNumberFormat="1" applyFont="1" applyFill="1" applyBorder="1" applyAlignment="1">
      <alignment horizontal="center" vertical="top" wrapText="1"/>
    </xf>
    <xf numFmtId="164" fontId="9" fillId="34" borderId="51" xfId="0" applyNumberFormat="1" applyFont="1" applyFill="1" applyBorder="1" applyAlignment="1">
      <alignment horizontal="center" vertical="top" wrapText="1"/>
    </xf>
    <xf numFmtId="165" fontId="10" fillId="34" borderId="55" xfId="0" applyNumberFormat="1" applyFont="1" applyFill="1" applyBorder="1" applyAlignment="1">
      <alignment horizontal="center" vertical="top" wrapText="1"/>
    </xf>
    <xf numFmtId="49" fontId="10" fillId="34" borderId="49" xfId="0" applyNumberFormat="1" applyFont="1" applyFill="1" applyBorder="1" applyAlignment="1">
      <alignment horizontal="center" vertical="top" wrapText="1"/>
    </xf>
    <xf numFmtId="164" fontId="9" fillId="34" borderId="58" xfId="0" applyNumberFormat="1" applyFont="1" applyFill="1" applyBorder="1" applyAlignment="1">
      <alignment horizontal="center" vertical="top" wrapText="1"/>
    </xf>
    <xf numFmtId="165" fontId="10" fillId="34" borderId="52" xfId="0" applyNumberFormat="1" applyFont="1" applyFill="1" applyBorder="1" applyAlignment="1">
      <alignment horizontal="center" vertical="top" wrapText="1"/>
    </xf>
    <xf numFmtId="164" fontId="9" fillId="34" borderId="53" xfId="0" applyNumberFormat="1" applyFont="1" applyFill="1" applyBorder="1" applyAlignment="1">
      <alignment horizontal="center" vertical="top" wrapText="1"/>
    </xf>
    <xf numFmtId="49" fontId="10" fillId="34" borderId="52" xfId="0" applyNumberFormat="1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center" vertical="top" wrapText="1"/>
    </xf>
    <xf numFmtId="0" fontId="8" fillId="34" borderId="42" xfId="178" applyFont="1" applyFill="1" applyBorder="1" applyAlignment="1">
      <alignment horizontal="left" vertical="top" wrapText="1"/>
      <protection/>
    </xf>
    <xf numFmtId="0" fontId="3" fillId="34" borderId="45" xfId="0" applyNumberFormat="1" applyFont="1" applyFill="1" applyBorder="1" applyAlignment="1">
      <alignment horizontal="left" vertical="top" wrapText="1"/>
    </xf>
    <xf numFmtId="0" fontId="3" fillId="34" borderId="50" xfId="0" applyNumberFormat="1" applyFont="1" applyFill="1" applyBorder="1" applyAlignment="1">
      <alignment horizontal="left" vertical="top" wrapText="1"/>
    </xf>
    <xf numFmtId="0" fontId="3" fillId="34" borderId="44" xfId="0" applyNumberFormat="1" applyFont="1" applyFill="1" applyBorder="1" applyAlignment="1">
      <alignment horizontal="left" vertical="top" wrapText="1"/>
    </xf>
    <xf numFmtId="0" fontId="67" fillId="34" borderId="45" xfId="0" applyFont="1" applyFill="1" applyBorder="1" applyAlignment="1">
      <alignment horizontal="center" vertical="top" wrapText="1"/>
    </xf>
    <xf numFmtId="0" fontId="67" fillId="34" borderId="45" xfId="0" applyFont="1" applyFill="1" applyBorder="1" applyAlignment="1">
      <alignment horizontal="left" vertical="top" wrapText="1"/>
    </xf>
    <xf numFmtId="0" fontId="3" fillId="34" borderId="45" xfId="0" applyNumberFormat="1" applyFont="1" applyFill="1" applyBorder="1" applyAlignment="1">
      <alignment vertical="top" wrapText="1"/>
    </xf>
    <xf numFmtId="164" fontId="7" fillId="34" borderId="59" xfId="0" applyNumberFormat="1" applyFont="1" applyFill="1" applyBorder="1" applyAlignment="1">
      <alignment horizontal="center" vertical="top" wrapText="1"/>
    </xf>
    <xf numFmtId="0" fontId="5" fillId="34" borderId="60" xfId="0" applyFont="1" applyFill="1" applyBorder="1" applyAlignment="1">
      <alignment horizontal="center" vertical="top" wrapText="1"/>
    </xf>
    <xf numFmtId="0" fontId="65" fillId="34" borderId="50" xfId="0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left" vertical="top" wrapText="1"/>
    </xf>
    <xf numFmtId="0" fontId="65" fillId="34" borderId="45" xfId="0" applyFont="1" applyFill="1" applyBorder="1" applyAlignment="1">
      <alignment horizontal="left" vertical="top" wrapText="1"/>
    </xf>
    <xf numFmtId="0" fontId="67" fillId="34" borderId="43" xfId="0" applyFont="1" applyFill="1" applyBorder="1" applyAlignment="1">
      <alignment horizontal="left" vertical="top" wrapText="1"/>
    </xf>
    <xf numFmtId="0" fontId="65" fillId="35" borderId="52" xfId="0" applyFont="1" applyFill="1" applyBorder="1" applyAlignment="1">
      <alignment horizontal="center" vertical="top" wrapText="1"/>
    </xf>
    <xf numFmtId="0" fontId="65" fillId="35" borderId="45" xfId="0" applyFont="1" applyFill="1" applyBorder="1" applyAlignment="1">
      <alignment horizontal="center" vertical="top" wrapText="1"/>
    </xf>
    <xf numFmtId="0" fontId="65" fillId="35" borderId="50" xfId="0" applyFont="1" applyFill="1" applyBorder="1" applyAlignment="1">
      <alignment vertical="top" wrapText="1"/>
    </xf>
    <xf numFmtId="0" fontId="65" fillId="34" borderId="49" xfId="0" applyFont="1" applyFill="1" applyBorder="1" applyAlignment="1">
      <alignment horizontal="center" vertical="top" wrapText="1"/>
    </xf>
    <xf numFmtId="165" fontId="10" fillId="34" borderId="54" xfId="0" applyNumberFormat="1" applyFont="1" applyFill="1" applyBorder="1" applyAlignment="1">
      <alignment horizontal="center" vertical="top" wrapText="1"/>
    </xf>
    <xf numFmtId="165" fontId="10" fillId="34" borderId="61" xfId="0" applyNumberFormat="1" applyFont="1" applyFill="1" applyBorder="1" applyAlignment="1">
      <alignment horizontal="center" vertical="top" wrapText="1"/>
    </xf>
    <xf numFmtId="0" fontId="66" fillId="35" borderId="43" xfId="0" applyFont="1" applyFill="1" applyBorder="1" applyAlignment="1">
      <alignment horizontal="left" vertical="top" wrapText="1"/>
    </xf>
    <xf numFmtId="165" fontId="10" fillId="34" borderId="62" xfId="0" applyNumberFormat="1" applyFont="1" applyFill="1" applyBorder="1" applyAlignment="1">
      <alignment horizontal="center" vertical="top" wrapText="1"/>
    </xf>
    <xf numFmtId="0" fontId="66" fillId="35" borderId="45" xfId="0" applyFont="1" applyFill="1" applyBorder="1" applyAlignment="1">
      <alignment horizontal="center" vertical="top" wrapText="1"/>
    </xf>
    <xf numFmtId="0" fontId="66" fillId="35" borderId="45" xfId="0" applyFont="1" applyFill="1" applyBorder="1" applyAlignment="1">
      <alignment horizontal="left" vertical="top" wrapText="1"/>
    </xf>
    <xf numFmtId="49" fontId="7" fillId="34" borderId="63" xfId="0" applyNumberFormat="1" applyFont="1" applyFill="1" applyBorder="1" applyAlignment="1">
      <alignment horizontal="center" vertical="top" wrapText="1"/>
    </xf>
    <xf numFmtId="0" fontId="7" fillId="34" borderId="46" xfId="0" applyFont="1" applyFill="1" applyBorder="1" applyAlignment="1">
      <alignment horizontal="center" vertical="top" wrapText="1"/>
    </xf>
    <xf numFmtId="49" fontId="10" fillId="34" borderId="64" xfId="0" applyNumberFormat="1" applyFont="1" applyFill="1" applyBorder="1" applyAlignment="1">
      <alignment horizontal="center" vertical="top" wrapText="1"/>
    </xf>
    <xf numFmtId="0" fontId="70" fillId="35" borderId="43" xfId="0" applyFont="1" applyFill="1" applyBorder="1" applyAlignment="1">
      <alignment horizontal="center" vertical="top" wrapText="1"/>
    </xf>
    <xf numFmtId="0" fontId="70" fillId="35" borderId="43" xfId="0" applyFont="1" applyFill="1" applyBorder="1" applyAlignment="1">
      <alignment vertical="top" wrapText="1"/>
    </xf>
    <xf numFmtId="49" fontId="10" fillId="34" borderId="54" xfId="0" applyNumberFormat="1" applyFont="1" applyFill="1" applyBorder="1" applyAlignment="1">
      <alignment horizontal="center" vertical="top" wrapText="1"/>
    </xf>
    <xf numFmtId="0" fontId="10" fillId="34" borderId="50" xfId="0" applyFont="1" applyFill="1" applyBorder="1" applyAlignment="1">
      <alignment horizontal="center" vertical="top" wrapText="1"/>
    </xf>
    <xf numFmtId="0" fontId="10" fillId="34" borderId="50" xfId="178" applyFont="1" applyFill="1" applyBorder="1" applyAlignment="1">
      <alignment horizontal="left" vertical="top" wrapText="1"/>
      <protection/>
    </xf>
    <xf numFmtId="0" fontId="66" fillId="0" borderId="43" xfId="0" applyFont="1" applyBorder="1" applyAlignment="1">
      <alignment horizontal="justify" vertical="top" wrapText="1"/>
    </xf>
    <xf numFmtId="49" fontId="10" fillId="34" borderId="55" xfId="0" applyNumberFormat="1" applyFont="1" applyFill="1" applyBorder="1" applyAlignment="1">
      <alignment horizontal="center" vertical="top" wrapText="1"/>
    </xf>
    <xf numFmtId="0" fontId="10" fillId="34" borderId="44" xfId="0" applyFont="1" applyFill="1" applyBorder="1" applyAlignment="1">
      <alignment horizontal="center" vertical="top" wrapText="1"/>
    </xf>
    <xf numFmtId="0" fontId="10" fillId="34" borderId="44" xfId="178" applyFont="1" applyFill="1" applyBorder="1" applyAlignment="1">
      <alignment horizontal="left" vertical="top" wrapText="1"/>
      <protection/>
    </xf>
    <xf numFmtId="0" fontId="66" fillId="0" borderId="43" xfId="0" applyFont="1" applyBorder="1" applyAlignment="1">
      <alignment vertical="top" wrapText="1"/>
    </xf>
    <xf numFmtId="0" fontId="10" fillId="34" borderId="43" xfId="178" applyNumberFormat="1" applyFont="1" applyFill="1" applyBorder="1" applyAlignment="1">
      <alignment horizontal="left" vertical="top" wrapText="1"/>
      <protection/>
    </xf>
    <xf numFmtId="164" fontId="9" fillId="34" borderId="65" xfId="0" applyNumberFormat="1" applyFont="1" applyFill="1" applyBorder="1" applyAlignment="1">
      <alignment horizontal="center" vertical="top" wrapText="1"/>
    </xf>
    <xf numFmtId="49" fontId="3" fillId="34" borderId="63" xfId="0" applyNumberFormat="1" applyFont="1" applyFill="1" applyBorder="1" applyAlignment="1">
      <alignment horizontal="center" vertical="top" wrapText="1"/>
    </xf>
    <xf numFmtId="49" fontId="8" fillId="34" borderId="55" xfId="0" applyNumberFormat="1" applyFont="1" applyFill="1" applyBorder="1" applyAlignment="1">
      <alignment horizontal="center" vertical="top" wrapText="1"/>
    </xf>
    <xf numFmtId="0" fontId="8" fillId="34" borderId="42" xfId="0" applyFont="1" applyFill="1" applyBorder="1" applyAlignment="1">
      <alignment horizontal="center" vertical="top" wrapText="1"/>
    </xf>
    <xf numFmtId="0" fontId="8" fillId="34" borderId="44" xfId="178" applyNumberFormat="1" applyFont="1" applyFill="1" applyBorder="1" applyAlignment="1">
      <alignment horizontal="left" vertical="top" wrapText="1"/>
      <protection/>
    </xf>
    <xf numFmtId="49" fontId="8" fillId="34" borderId="49" xfId="0" applyNumberFormat="1" applyFont="1" applyFill="1" applyBorder="1" applyAlignment="1">
      <alignment horizontal="center" vertical="top" wrapText="1"/>
    </xf>
    <xf numFmtId="0" fontId="8" fillId="34" borderId="43" xfId="178" applyNumberFormat="1" applyFont="1" applyFill="1" applyBorder="1" applyAlignment="1">
      <alignment horizontal="left" vertical="top" wrapText="1"/>
      <protection/>
    </xf>
    <xf numFmtId="49" fontId="68" fillId="34" borderId="44" xfId="99" applyFont="1" applyFill="1" applyBorder="1" applyAlignment="1" applyProtection="1">
      <alignment horizontal="center" vertical="top"/>
      <protection/>
    </xf>
    <xf numFmtId="0" fontId="68" fillId="34" borderId="44" xfId="87" applyNumberFormat="1" applyFont="1" applyFill="1" applyBorder="1" applyAlignment="1" applyProtection="1">
      <alignment horizontal="left" vertical="top" wrapText="1"/>
      <protection/>
    </xf>
    <xf numFmtId="49" fontId="2" fillId="34" borderId="49" xfId="0" applyNumberFormat="1" applyFont="1" applyFill="1" applyBorder="1" applyAlignment="1">
      <alignment horizontal="center" vertical="top" wrapText="1"/>
    </xf>
    <xf numFmtId="49" fontId="69" fillId="34" borderId="43" xfId="99" applyFont="1" applyFill="1" applyBorder="1" applyAlignment="1" applyProtection="1">
      <alignment horizontal="center" vertical="top"/>
      <protection/>
    </xf>
    <xf numFmtId="0" fontId="69" fillId="34" borderId="43" xfId="87" applyNumberFormat="1" applyFont="1" applyFill="1" applyBorder="1" applyAlignment="1" applyProtection="1">
      <alignment horizontal="left" vertical="top" wrapText="1"/>
      <protection/>
    </xf>
    <xf numFmtId="164" fontId="7" fillId="34" borderId="66" xfId="0" applyNumberFormat="1" applyFont="1" applyFill="1" applyBorder="1" applyAlignment="1">
      <alignment horizontal="center" vertical="top" wrapText="1"/>
    </xf>
    <xf numFmtId="164" fontId="3" fillId="34" borderId="65" xfId="0" applyNumberFormat="1" applyFont="1" applyFill="1" applyBorder="1" applyAlignment="1">
      <alignment horizontal="center" vertical="top" wrapText="1"/>
    </xf>
    <xf numFmtId="164" fontId="3" fillId="34" borderId="0" xfId="0" applyNumberFormat="1" applyFont="1" applyFill="1" applyAlignment="1">
      <alignment horizontal="right" vertical="top" wrapText="1"/>
    </xf>
    <xf numFmtId="164" fontId="4" fillId="34" borderId="0" xfId="0" applyNumberFormat="1" applyFont="1" applyFill="1" applyAlignment="1">
      <alignment horizontal="center" vertical="top" wrapText="1"/>
    </xf>
    <xf numFmtId="164" fontId="3" fillId="34" borderId="0" xfId="0" applyNumberFormat="1" applyFont="1" applyFill="1" applyAlignment="1">
      <alignment horizontal="left" vertical="top" wrapText="1"/>
    </xf>
    <xf numFmtId="164" fontId="5" fillId="34" borderId="0" xfId="0" applyNumberFormat="1" applyFont="1" applyFill="1" applyAlignment="1">
      <alignment horizontal="center" vertical="top" wrapText="1"/>
    </xf>
    <xf numFmtId="164" fontId="6" fillId="34" borderId="42" xfId="0" applyNumberFormat="1" applyFont="1" applyFill="1" applyBorder="1" applyAlignment="1">
      <alignment horizontal="center" vertical="top" wrapText="1"/>
    </xf>
    <xf numFmtId="164" fontId="3" fillId="34" borderId="44" xfId="0" applyNumberFormat="1" applyFont="1" applyFill="1" applyBorder="1" applyAlignment="1">
      <alignment horizontal="center" vertical="top" wrapText="1"/>
    </xf>
    <xf numFmtId="164" fontId="3" fillId="34" borderId="43" xfId="0" applyNumberFormat="1" applyFont="1" applyFill="1" applyBorder="1" applyAlignment="1">
      <alignment horizontal="center" vertical="top" wrapText="1"/>
    </xf>
    <xf numFmtId="164" fontId="3" fillId="34" borderId="45" xfId="0" applyNumberFormat="1" applyFont="1" applyFill="1" applyBorder="1" applyAlignment="1">
      <alignment horizontal="center" vertical="top" wrapText="1"/>
    </xf>
    <xf numFmtId="164" fontId="7" fillId="34" borderId="44" xfId="0" applyNumberFormat="1" applyFont="1" applyFill="1" applyBorder="1" applyAlignment="1">
      <alignment horizontal="center" vertical="top" wrapText="1"/>
    </xf>
    <xf numFmtId="164" fontId="7" fillId="34" borderId="43" xfId="0" applyNumberFormat="1" applyFont="1" applyFill="1" applyBorder="1" applyAlignment="1">
      <alignment horizontal="center" vertical="top" wrapText="1"/>
    </xf>
    <xf numFmtId="164" fontId="3" fillId="34" borderId="50" xfId="0" applyNumberFormat="1" applyFont="1" applyFill="1" applyBorder="1" applyAlignment="1">
      <alignment horizontal="center" vertical="top" wrapText="1"/>
    </xf>
    <xf numFmtId="164" fontId="7" fillId="34" borderId="50" xfId="0" applyNumberFormat="1" applyFont="1" applyFill="1" applyBorder="1" applyAlignment="1">
      <alignment horizontal="center" vertical="top" wrapText="1"/>
    </xf>
    <xf numFmtId="164" fontId="65" fillId="0" borderId="43" xfId="0" applyNumberFormat="1" applyFont="1" applyBorder="1" applyAlignment="1">
      <alignment horizontal="center" vertical="top" wrapText="1"/>
    </xf>
    <xf numFmtId="164" fontId="9" fillId="34" borderId="43" xfId="0" applyNumberFormat="1" applyFont="1" applyFill="1" applyBorder="1" applyAlignment="1">
      <alignment horizontal="center" vertical="top" wrapText="1"/>
    </xf>
    <xf numFmtId="164" fontId="66" fillId="0" borderId="43" xfId="0" applyNumberFormat="1" applyFont="1" applyBorder="1" applyAlignment="1">
      <alignment horizontal="center" vertical="top" wrapText="1"/>
    </xf>
    <xf numFmtId="164" fontId="9" fillId="34" borderId="44" xfId="0" applyNumberFormat="1" applyFont="1" applyFill="1" applyBorder="1" applyAlignment="1">
      <alignment horizontal="center" vertical="top" wrapText="1"/>
    </xf>
    <xf numFmtId="164" fontId="9" fillId="34" borderId="45" xfId="0" applyNumberFormat="1" applyFont="1" applyFill="1" applyBorder="1" applyAlignment="1">
      <alignment horizontal="center" vertical="top" wrapText="1"/>
    </xf>
    <xf numFmtId="164" fontId="7" fillId="34" borderId="45" xfId="0" applyNumberFormat="1" applyFont="1" applyFill="1" applyBorder="1" applyAlignment="1">
      <alignment horizontal="center" vertical="top" wrapText="1"/>
    </xf>
    <xf numFmtId="164" fontId="65" fillId="0" borderId="45" xfId="0" applyNumberFormat="1" applyFont="1" applyBorder="1" applyAlignment="1">
      <alignment horizontal="center" vertical="top" wrapText="1"/>
    </xf>
    <xf numFmtId="164" fontId="7" fillId="34" borderId="42" xfId="0" applyNumberFormat="1" applyFont="1" applyFill="1" applyBorder="1" applyAlignment="1">
      <alignment horizontal="center" vertical="top" wrapText="1"/>
    </xf>
    <xf numFmtId="164" fontId="65" fillId="0" borderId="44" xfId="0" applyNumberFormat="1" applyFont="1" applyBorder="1" applyAlignment="1">
      <alignment horizontal="center" vertical="top" wrapText="1"/>
    </xf>
    <xf numFmtId="164" fontId="65" fillId="34" borderId="43" xfId="0" applyNumberFormat="1" applyFont="1" applyFill="1" applyBorder="1" applyAlignment="1">
      <alignment horizontal="center" vertical="top" wrapText="1"/>
    </xf>
    <xf numFmtId="164" fontId="10" fillId="34" borderId="43" xfId="0" applyNumberFormat="1" applyFont="1" applyFill="1" applyBorder="1" applyAlignment="1">
      <alignment horizontal="center" vertical="top" wrapText="1"/>
    </xf>
    <xf numFmtId="164" fontId="66" fillId="34" borderId="43" xfId="0" applyNumberFormat="1" applyFont="1" applyFill="1" applyBorder="1" applyAlignment="1">
      <alignment horizontal="center" vertical="top" wrapText="1"/>
    </xf>
    <xf numFmtId="164" fontId="66" fillId="34" borderId="45" xfId="0" applyNumberFormat="1" applyFont="1" applyFill="1" applyBorder="1" applyAlignment="1">
      <alignment horizontal="center" vertical="top" wrapText="1"/>
    </xf>
    <xf numFmtId="164" fontId="66" fillId="34" borderId="67" xfId="0" applyNumberFormat="1" applyFont="1" applyFill="1" applyBorder="1" applyAlignment="1">
      <alignment horizontal="center" vertical="top" wrapText="1"/>
    </xf>
    <xf numFmtId="164" fontId="66" fillId="34" borderId="56" xfId="0" applyNumberFormat="1" applyFont="1" applyFill="1" applyBorder="1" applyAlignment="1">
      <alignment horizontal="center" vertical="top" wrapText="1"/>
    </xf>
    <xf numFmtId="164" fontId="66" fillId="0" borderId="45" xfId="0" applyNumberFormat="1" applyFont="1" applyBorder="1" applyAlignment="1">
      <alignment horizontal="center" vertical="top" wrapText="1"/>
    </xf>
    <xf numFmtId="164" fontId="9" fillId="34" borderId="57" xfId="0" applyNumberFormat="1" applyFont="1" applyFill="1" applyBorder="1" applyAlignment="1">
      <alignment horizontal="center" vertical="top" wrapText="1"/>
    </xf>
    <xf numFmtId="164" fontId="9" fillId="34" borderId="50" xfId="0" applyNumberFormat="1" applyFont="1" applyFill="1" applyBorder="1" applyAlignment="1">
      <alignment horizontal="center" vertical="top" wrapText="1"/>
    </xf>
    <xf numFmtId="164" fontId="7" fillId="34" borderId="42" xfId="0" applyNumberFormat="1" applyFont="1" applyFill="1" applyBorder="1" applyAlignment="1">
      <alignment horizontal="center" vertical="top"/>
    </xf>
    <xf numFmtId="164" fontId="7" fillId="34" borderId="44" xfId="0" applyNumberFormat="1" applyFont="1" applyFill="1" applyBorder="1" applyAlignment="1">
      <alignment horizontal="center" vertical="top"/>
    </xf>
    <xf numFmtId="164" fontId="7" fillId="34" borderId="43" xfId="0" applyNumberFormat="1" applyFont="1" applyFill="1" applyBorder="1" applyAlignment="1">
      <alignment horizontal="center" vertical="top"/>
    </xf>
    <xf numFmtId="164" fontId="3" fillId="34" borderId="45" xfId="0" applyNumberFormat="1" applyFont="1" applyFill="1" applyBorder="1" applyAlignment="1">
      <alignment horizontal="center" vertical="top"/>
    </xf>
    <xf numFmtId="164" fontId="7" fillId="34" borderId="50" xfId="0" applyNumberFormat="1" applyFont="1" applyFill="1" applyBorder="1" applyAlignment="1">
      <alignment horizontal="center" vertical="top"/>
    </xf>
    <xf numFmtId="164" fontId="7" fillId="34" borderId="68" xfId="0" applyNumberFormat="1" applyFont="1" applyFill="1" applyBorder="1" applyAlignment="1">
      <alignment horizontal="center" vertical="top"/>
    </xf>
    <xf numFmtId="164" fontId="3" fillId="34" borderId="43" xfId="0" applyNumberFormat="1" applyFont="1" applyFill="1" applyBorder="1" applyAlignment="1">
      <alignment horizontal="center" vertical="top"/>
    </xf>
    <xf numFmtId="164" fontId="3" fillId="34" borderId="44" xfId="0" applyNumberFormat="1" applyFont="1" applyFill="1" applyBorder="1" applyAlignment="1">
      <alignment horizontal="center" vertical="top"/>
    </xf>
    <xf numFmtId="164" fontId="3" fillId="34" borderId="50" xfId="0" applyNumberFormat="1" applyFont="1" applyFill="1" applyBorder="1" applyAlignment="1">
      <alignment horizontal="center" vertical="top"/>
    </xf>
    <xf numFmtId="164" fontId="3" fillId="34" borderId="0" xfId="0" applyNumberFormat="1" applyFont="1" applyFill="1" applyAlignment="1">
      <alignment horizontal="center" vertical="top" wrapText="1"/>
    </xf>
    <xf numFmtId="164" fontId="3" fillId="34" borderId="59" xfId="0" applyNumberFormat="1" applyFont="1" applyFill="1" applyBorder="1" applyAlignment="1">
      <alignment horizontal="center" vertical="top" wrapText="1"/>
    </xf>
    <xf numFmtId="49" fontId="2" fillId="34" borderId="52" xfId="0" applyNumberFormat="1" applyFont="1" applyFill="1" applyBorder="1" applyAlignment="1">
      <alignment horizontal="center" vertical="top" wrapText="1"/>
    </xf>
    <xf numFmtId="0" fontId="2" fillId="34" borderId="45" xfId="178" applyFont="1" applyFill="1" applyBorder="1" applyAlignment="1">
      <alignment horizontal="left" vertical="top" wrapText="1"/>
      <protection/>
    </xf>
    <xf numFmtId="164" fontId="3" fillId="34" borderId="0" xfId="0" applyNumberFormat="1" applyFont="1" applyFill="1" applyAlignment="1">
      <alignment horizontal="right" vertical="top" wrapText="1"/>
    </xf>
    <xf numFmtId="0" fontId="12" fillId="34" borderId="0" xfId="0" applyFont="1" applyFill="1" applyAlignment="1">
      <alignment horizontal="center" vertical="top" wrapText="1"/>
    </xf>
    <xf numFmtId="164" fontId="5" fillId="34" borderId="68" xfId="0" applyNumberFormat="1" applyFont="1" applyFill="1" applyBorder="1" applyAlignment="1">
      <alignment horizontal="center" vertical="top" wrapText="1"/>
    </xf>
    <xf numFmtId="164" fontId="5" fillId="34" borderId="69" xfId="0" applyNumberFormat="1" applyFont="1" applyFill="1" applyBorder="1" applyAlignment="1">
      <alignment horizontal="center" vertical="top" wrapText="1"/>
    </xf>
    <xf numFmtId="0" fontId="71" fillId="0" borderId="66" xfId="0" applyFont="1" applyBorder="1" applyAlignment="1">
      <alignment horizontal="center" vertical="top" wrapText="1"/>
    </xf>
    <xf numFmtId="0" fontId="71" fillId="0" borderId="70" xfId="0" applyFont="1" applyBorder="1" applyAlignment="1">
      <alignment horizontal="center" vertical="top" wrapText="1"/>
    </xf>
    <xf numFmtId="165" fontId="5" fillId="34" borderId="71" xfId="0" applyNumberFormat="1" applyFont="1" applyFill="1" applyBorder="1" applyAlignment="1">
      <alignment horizontal="center" vertical="top" wrapText="1"/>
    </xf>
    <xf numFmtId="165" fontId="5" fillId="34" borderId="72" xfId="0" applyNumberFormat="1" applyFont="1" applyFill="1" applyBorder="1" applyAlignment="1">
      <alignment horizontal="center" vertical="top" wrapText="1"/>
    </xf>
    <xf numFmtId="0" fontId="5" fillId="34" borderId="72" xfId="0" applyFont="1" applyFill="1" applyBorder="1" applyAlignment="1">
      <alignment horizontal="center" vertical="top" wrapText="1"/>
    </xf>
    <xf numFmtId="0" fontId="5" fillId="34" borderId="60" xfId="0" applyFont="1" applyFill="1" applyBorder="1" applyAlignment="1">
      <alignment horizontal="center" vertical="top" wrapText="1"/>
    </xf>
  </cellXfs>
  <cellStyles count="1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19" xfId="176"/>
    <cellStyle name="Обычный 19 2" xfId="177"/>
    <cellStyle name="Обычный 2" xfId="178"/>
    <cellStyle name="Обычный 21" xfId="179"/>
    <cellStyle name="Обычный 26" xfId="180"/>
    <cellStyle name="Обычный 3" xfId="181"/>
    <cellStyle name="Обычный 4" xfId="182"/>
    <cellStyle name="Обычный 4 2" xfId="183"/>
    <cellStyle name="Обычный 4 3" xfId="184"/>
    <cellStyle name="Обычный 4 4" xfId="185"/>
    <cellStyle name="Обычный 5" xfId="186"/>
    <cellStyle name="Обычный 53" xfId="187"/>
    <cellStyle name="Обычный 6" xfId="188"/>
    <cellStyle name="Обычный 7" xfId="189"/>
    <cellStyle name="Обычный 8" xfId="190"/>
    <cellStyle name="Обычный 9" xfId="191"/>
    <cellStyle name="Плохой" xfId="192"/>
    <cellStyle name="Пояснение" xfId="193"/>
    <cellStyle name="Примечание" xfId="194"/>
    <cellStyle name="Percent" xfId="195"/>
    <cellStyle name="Связанная ячейка" xfId="196"/>
    <cellStyle name="Текст предупреждения" xfId="197"/>
    <cellStyle name="Comma" xfId="198"/>
    <cellStyle name="Comma [0]" xfId="199"/>
    <cellStyle name="Хороший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zoomScalePageLayoutView="0" workbookViewId="0" topLeftCell="A2">
      <selection activeCell="D5" sqref="D5"/>
    </sheetView>
  </sheetViews>
  <sheetFormatPr defaultColWidth="24.57421875" defaultRowHeight="15"/>
  <cols>
    <col min="1" max="1" width="10.00390625" style="38" customWidth="1"/>
    <col min="2" max="2" width="23.140625" style="6" customWidth="1"/>
    <col min="3" max="3" width="58.7109375" style="38" customWidth="1"/>
    <col min="4" max="4" width="18.421875" style="215" customWidth="1"/>
    <col min="5" max="5" width="18.00390625" style="178" customWidth="1"/>
    <col min="6" max="6" width="13.00390625" style="75" customWidth="1"/>
    <col min="7" max="16384" width="24.57421875" style="38" customWidth="1"/>
  </cols>
  <sheetData>
    <row r="1" spans="1:6" ht="15">
      <c r="A1" s="2"/>
      <c r="B1" s="2"/>
      <c r="C1" s="1"/>
      <c r="D1" s="219" t="s">
        <v>475</v>
      </c>
      <c r="E1" s="219"/>
      <c r="F1" s="219"/>
    </row>
    <row r="2" spans="1:6" ht="15">
      <c r="A2" s="2"/>
      <c r="B2" s="2"/>
      <c r="C2" s="1"/>
      <c r="D2" s="219" t="s">
        <v>476</v>
      </c>
      <c r="E2" s="219"/>
      <c r="F2" s="219"/>
    </row>
    <row r="3" spans="1:6" ht="15">
      <c r="A3" s="2"/>
      <c r="B3" s="2"/>
      <c r="C3" s="1"/>
      <c r="D3" s="176"/>
      <c r="E3" s="176"/>
      <c r="F3" s="176" t="s">
        <v>477</v>
      </c>
    </row>
    <row r="4" spans="1:6" ht="15">
      <c r="A4" s="2"/>
      <c r="B4" s="2"/>
      <c r="C4" s="1"/>
      <c r="D4" s="219" t="s">
        <v>479</v>
      </c>
      <c r="E4" s="219"/>
      <c r="F4" s="219"/>
    </row>
    <row r="5" spans="1:4" ht="15">
      <c r="A5" s="2"/>
      <c r="B5" s="2"/>
      <c r="C5" s="1"/>
      <c r="D5" s="177"/>
    </row>
    <row r="6" spans="1:6" ht="35.25" customHeight="1">
      <c r="A6" s="220" t="s">
        <v>478</v>
      </c>
      <c r="B6" s="220"/>
      <c r="C6" s="220"/>
      <c r="D6" s="220"/>
      <c r="E6" s="220"/>
      <c r="F6" s="220"/>
    </row>
    <row r="7" spans="1:4" ht="15.75" thickBot="1">
      <c r="A7" s="2"/>
      <c r="B7" s="2"/>
      <c r="C7" s="1"/>
      <c r="D7" s="179" t="s">
        <v>0</v>
      </c>
    </row>
    <row r="8" spans="1:6" ht="30.75" customHeight="1">
      <c r="A8" s="225" t="s">
        <v>239</v>
      </c>
      <c r="B8" s="226"/>
      <c r="C8" s="227" t="s">
        <v>240</v>
      </c>
      <c r="D8" s="221" t="s">
        <v>406</v>
      </c>
      <c r="E8" s="221" t="s">
        <v>407</v>
      </c>
      <c r="F8" s="223" t="s">
        <v>408</v>
      </c>
    </row>
    <row r="9" spans="1:6" ht="86.25" thickBot="1">
      <c r="A9" s="62" t="s">
        <v>242</v>
      </c>
      <c r="B9" s="133" t="s">
        <v>241</v>
      </c>
      <c r="C9" s="228"/>
      <c r="D9" s="222"/>
      <c r="E9" s="222"/>
      <c r="F9" s="224"/>
    </row>
    <row r="10" spans="1:6" ht="29.25" thickBot="1">
      <c r="A10" s="29" t="s">
        <v>1</v>
      </c>
      <c r="B10" s="3" t="s">
        <v>2</v>
      </c>
      <c r="C10" s="30" t="s">
        <v>3</v>
      </c>
      <c r="D10" s="180">
        <f>D11+D20+D30+D45+D58+D65+D86+D92+D103+D119+D55+D155</f>
        <v>1029024.2672400001</v>
      </c>
      <c r="E10" s="180">
        <f>E11+E20+E30+E45+E58+E65+E86+E92+E103+E119+E55+E155</f>
        <v>1073670.5431899996</v>
      </c>
      <c r="F10" s="54">
        <f>E10/D10*100</f>
        <v>104.33870000653607</v>
      </c>
    </row>
    <row r="11" spans="1:6" ht="29.25" thickBot="1">
      <c r="A11" s="29" t="s">
        <v>1</v>
      </c>
      <c r="B11" s="3" t="s">
        <v>4</v>
      </c>
      <c r="C11" s="30" t="s">
        <v>5</v>
      </c>
      <c r="D11" s="180">
        <f>D12</f>
        <v>549855</v>
      </c>
      <c r="E11" s="180">
        <f>E12</f>
        <v>591686.5671399999</v>
      </c>
      <c r="F11" s="54">
        <f>E11/D11*100</f>
        <v>107.60774515826898</v>
      </c>
    </row>
    <row r="12" spans="1:6" ht="29.25" thickBot="1">
      <c r="A12" s="29" t="s">
        <v>1</v>
      </c>
      <c r="B12" s="3" t="s">
        <v>6</v>
      </c>
      <c r="C12" s="30" t="s">
        <v>7</v>
      </c>
      <c r="D12" s="180">
        <f>SUM(D13:D19)</f>
        <v>549855</v>
      </c>
      <c r="E12" s="180">
        <f>SUM(E13:E19)</f>
        <v>591686.5671399999</v>
      </c>
      <c r="F12" s="54">
        <f>E12/D12*100</f>
        <v>107.60774515826898</v>
      </c>
    </row>
    <row r="13" spans="1:6" ht="89.25">
      <c r="A13" s="106" t="s">
        <v>8</v>
      </c>
      <c r="B13" s="15" t="s">
        <v>9</v>
      </c>
      <c r="C13" s="128" t="s">
        <v>409</v>
      </c>
      <c r="D13" s="181">
        <v>499880</v>
      </c>
      <c r="E13" s="181">
        <v>537511.77369</v>
      </c>
      <c r="F13" s="88">
        <f>E13/D13*100</f>
        <v>107.52816149675921</v>
      </c>
    </row>
    <row r="14" spans="1:6" ht="89.25">
      <c r="A14" s="87" t="s">
        <v>8</v>
      </c>
      <c r="B14" s="44" t="s">
        <v>10</v>
      </c>
      <c r="C14" s="16" t="s">
        <v>11</v>
      </c>
      <c r="D14" s="182">
        <v>675</v>
      </c>
      <c r="E14" s="182">
        <v>675.18853</v>
      </c>
      <c r="F14" s="88">
        <f>E14/D14*100</f>
        <v>100.02793037037037</v>
      </c>
    </row>
    <row r="15" spans="1:6" ht="38.25">
      <c r="A15" s="87" t="s">
        <v>8</v>
      </c>
      <c r="B15" s="44" t="s">
        <v>12</v>
      </c>
      <c r="C15" s="45" t="s">
        <v>13</v>
      </c>
      <c r="D15" s="182">
        <v>6635</v>
      </c>
      <c r="E15" s="182">
        <v>6678.1083</v>
      </c>
      <c r="F15" s="88">
        <f aca="true" t="shared" si="0" ref="F15:F89">E15/D15*100</f>
        <v>100.64971062547099</v>
      </c>
    </row>
    <row r="16" spans="1:6" ht="63.75">
      <c r="A16" s="87" t="s">
        <v>8</v>
      </c>
      <c r="B16" s="44" t="s">
        <v>14</v>
      </c>
      <c r="C16" s="16" t="s">
        <v>15</v>
      </c>
      <c r="D16" s="182">
        <v>830</v>
      </c>
      <c r="E16" s="182">
        <v>840.4159</v>
      </c>
      <c r="F16" s="88">
        <f t="shared" si="0"/>
        <v>101.25492771084336</v>
      </c>
    </row>
    <row r="17" spans="1:6" ht="114.75">
      <c r="A17" s="84" t="s">
        <v>8</v>
      </c>
      <c r="B17" s="17" t="s">
        <v>291</v>
      </c>
      <c r="C17" s="126" t="s">
        <v>410</v>
      </c>
      <c r="D17" s="182">
        <v>27390</v>
      </c>
      <c r="E17" s="182">
        <v>29261.16759</v>
      </c>
      <c r="F17" s="111">
        <f t="shared" si="0"/>
        <v>106.83157207009859</v>
      </c>
    </row>
    <row r="18" spans="1:6" ht="51">
      <c r="A18" s="87" t="s">
        <v>8</v>
      </c>
      <c r="B18" s="44" t="s">
        <v>411</v>
      </c>
      <c r="C18" s="16" t="s">
        <v>412</v>
      </c>
      <c r="D18" s="182">
        <v>5670</v>
      </c>
      <c r="E18" s="182">
        <v>6037.70135</v>
      </c>
      <c r="F18" s="111">
        <f t="shared" si="0"/>
        <v>106.48503262786598</v>
      </c>
    </row>
    <row r="19" spans="1:6" ht="51.75" thickBot="1">
      <c r="A19" s="95" t="s">
        <v>8</v>
      </c>
      <c r="B19" s="96" t="s">
        <v>413</v>
      </c>
      <c r="C19" s="127" t="s">
        <v>414</v>
      </c>
      <c r="D19" s="183">
        <v>8775</v>
      </c>
      <c r="E19" s="183">
        <v>10682.21178</v>
      </c>
      <c r="F19" s="175">
        <f t="shared" si="0"/>
        <v>121.73460717948717</v>
      </c>
    </row>
    <row r="20" spans="1:6" ht="43.5" thickBot="1">
      <c r="A20" s="29" t="s">
        <v>1</v>
      </c>
      <c r="B20" s="3" t="s">
        <v>16</v>
      </c>
      <c r="C20" s="30" t="s">
        <v>17</v>
      </c>
      <c r="D20" s="180">
        <f>D21</f>
        <v>20465</v>
      </c>
      <c r="E20" s="180">
        <f>E21</f>
        <v>20994.798490000005</v>
      </c>
      <c r="F20" s="55">
        <f t="shared" si="0"/>
        <v>102.58880278524312</v>
      </c>
    </row>
    <row r="21" spans="1:6" ht="25.5">
      <c r="A21" s="98" t="s">
        <v>1</v>
      </c>
      <c r="B21" s="18" t="s">
        <v>18</v>
      </c>
      <c r="C21" s="19" t="s">
        <v>19</v>
      </c>
      <c r="D21" s="184">
        <f>D22+D24+D26+D28</f>
        <v>20465</v>
      </c>
      <c r="E21" s="184">
        <f>E22+E24+E26+E28</f>
        <v>20994.798490000005</v>
      </c>
      <c r="F21" s="83">
        <f t="shared" si="0"/>
        <v>102.58880278524312</v>
      </c>
    </row>
    <row r="22" spans="1:6" ht="51">
      <c r="A22" s="76" t="s">
        <v>1</v>
      </c>
      <c r="B22" s="31" t="s">
        <v>194</v>
      </c>
      <c r="C22" s="32" t="s">
        <v>20</v>
      </c>
      <c r="D22" s="185">
        <f>D23</f>
        <v>10550</v>
      </c>
      <c r="E22" s="185">
        <f>E23</f>
        <v>10878.54951</v>
      </c>
      <c r="F22" s="83">
        <f t="shared" si="0"/>
        <v>103.11421336492891</v>
      </c>
    </row>
    <row r="23" spans="1:6" ht="89.25">
      <c r="A23" s="87" t="s">
        <v>8</v>
      </c>
      <c r="B23" s="42" t="s">
        <v>21</v>
      </c>
      <c r="C23" s="20" t="s">
        <v>300</v>
      </c>
      <c r="D23" s="182">
        <v>10550</v>
      </c>
      <c r="E23" s="182">
        <v>10878.54951</v>
      </c>
      <c r="F23" s="88">
        <f t="shared" si="0"/>
        <v>103.11421336492891</v>
      </c>
    </row>
    <row r="24" spans="1:6" ht="63.75">
      <c r="A24" s="76" t="s">
        <v>1</v>
      </c>
      <c r="B24" s="21" t="s">
        <v>22</v>
      </c>
      <c r="C24" s="22" t="s">
        <v>23</v>
      </c>
      <c r="D24" s="185">
        <f>D25</f>
        <v>55</v>
      </c>
      <c r="E24" s="185">
        <f>E25</f>
        <v>56.81758</v>
      </c>
      <c r="F24" s="83">
        <f t="shared" si="0"/>
        <v>103.30469090909091</v>
      </c>
    </row>
    <row r="25" spans="1:6" ht="102">
      <c r="A25" s="87" t="s">
        <v>8</v>
      </c>
      <c r="B25" s="42" t="s">
        <v>24</v>
      </c>
      <c r="C25" s="20" t="s">
        <v>299</v>
      </c>
      <c r="D25" s="182">
        <v>55</v>
      </c>
      <c r="E25" s="182">
        <v>56.81758</v>
      </c>
      <c r="F25" s="83">
        <f t="shared" si="0"/>
        <v>103.30469090909091</v>
      </c>
    </row>
    <row r="26" spans="1:6" ht="51">
      <c r="A26" s="76" t="s">
        <v>1</v>
      </c>
      <c r="B26" s="21" t="s">
        <v>25</v>
      </c>
      <c r="C26" s="22" t="s">
        <v>26</v>
      </c>
      <c r="D26" s="185">
        <f>D27</f>
        <v>11025</v>
      </c>
      <c r="E26" s="185">
        <f>E27</f>
        <v>11243.82979</v>
      </c>
      <c r="F26" s="83">
        <f t="shared" si="0"/>
        <v>101.98485070294785</v>
      </c>
    </row>
    <row r="27" spans="1:6" ht="89.25">
      <c r="A27" s="84" t="s">
        <v>8</v>
      </c>
      <c r="B27" s="63" t="s">
        <v>27</v>
      </c>
      <c r="C27" s="64" t="s">
        <v>298</v>
      </c>
      <c r="D27" s="183">
        <v>11025</v>
      </c>
      <c r="E27" s="183">
        <v>11243.82979</v>
      </c>
      <c r="F27" s="88">
        <f t="shared" si="0"/>
        <v>101.98485070294785</v>
      </c>
    </row>
    <row r="28" spans="1:6" ht="51">
      <c r="A28" s="76" t="s">
        <v>1</v>
      </c>
      <c r="B28" s="21" t="s">
        <v>338</v>
      </c>
      <c r="C28" s="22" t="s">
        <v>415</v>
      </c>
      <c r="D28" s="185">
        <f>D29</f>
        <v>-1165</v>
      </c>
      <c r="E28" s="185">
        <f>E29</f>
        <v>-1184.39839</v>
      </c>
      <c r="F28" s="83">
        <f>E28/D28*100</f>
        <v>101.66509785407727</v>
      </c>
    </row>
    <row r="29" spans="1:6" ht="90" thickBot="1">
      <c r="A29" s="95" t="s">
        <v>8</v>
      </c>
      <c r="B29" s="134" t="s">
        <v>339</v>
      </c>
      <c r="C29" s="82" t="s">
        <v>416</v>
      </c>
      <c r="D29" s="186">
        <v>-1165</v>
      </c>
      <c r="E29" s="186">
        <v>-1184.39839</v>
      </c>
      <c r="F29" s="88">
        <f t="shared" si="0"/>
        <v>101.66509785407727</v>
      </c>
    </row>
    <row r="30" spans="1:6" ht="29.25" thickBot="1">
      <c r="A30" s="29" t="s">
        <v>1</v>
      </c>
      <c r="B30" s="3" t="s">
        <v>28</v>
      </c>
      <c r="C30" s="30" t="s">
        <v>29</v>
      </c>
      <c r="D30" s="180">
        <f>D31+D38+D41+D43</f>
        <v>135342.8</v>
      </c>
      <c r="E30" s="180">
        <f>E31+E38+E41+E43</f>
        <v>133460.33143</v>
      </c>
      <c r="F30" s="55">
        <f t="shared" si="0"/>
        <v>98.60911066565788</v>
      </c>
    </row>
    <row r="31" spans="1:6" ht="25.5">
      <c r="A31" s="98" t="s">
        <v>1</v>
      </c>
      <c r="B31" s="18" t="s">
        <v>195</v>
      </c>
      <c r="C31" s="19" t="s">
        <v>196</v>
      </c>
      <c r="D31" s="184">
        <f>D32+D35</f>
        <v>122810</v>
      </c>
      <c r="E31" s="184">
        <f>E32+E35</f>
        <v>122040.50992000001</v>
      </c>
      <c r="F31" s="83">
        <f t="shared" si="0"/>
        <v>99.37343043726082</v>
      </c>
    </row>
    <row r="32" spans="1:6" ht="25.5">
      <c r="A32" s="76" t="s">
        <v>8</v>
      </c>
      <c r="B32" s="31" t="s">
        <v>198</v>
      </c>
      <c r="C32" s="32" t="s">
        <v>197</v>
      </c>
      <c r="D32" s="185">
        <f>D33+D34</f>
        <v>84545</v>
      </c>
      <c r="E32" s="185">
        <f>E33+E34</f>
        <v>83841.29004</v>
      </c>
      <c r="F32" s="83">
        <f t="shared" si="0"/>
        <v>99.16765041102373</v>
      </c>
    </row>
    <row r="33" spans="1:6" ht="25.5">
      <c r="A33" s="87" t="s">
        <v>8</v>
      </c>
      <c r="B33" s="44" t="s">
        <v>199</v>
      </c>
      <c r="C33" s="45" t="s">
        <v>197</v>
      </c>
      <c r="D33" s="182">
        <v>84545</v>
      </c>
      <c r="E33" s="182">
        <v>83843.68507</v>
      </c>
      <c r="F33" s="88">
        <f t="shared" si="0"/>
        <v>99.17048325743689</v>
      </c>
    </row>
    <row r="34" spans="1:6" ht="51">
      <c r="A34" s="87" t="s">
        <v>8</v>
      </c>
      <c r="B34" s="44" t="s">
        <v>373</v>
      </c>
      <c r="C34" s="45" t="s">
        <v>374</v>
      </c>
      <c r="D34" s="182">
        <v>0</v>
      </c>
      <c r="E34" s="182">
        <v>-2.39503</v>
      </c>
      <c r="F34" s="88"/>
    </row>
    <row r="35" spans="1:6" ht="38.25">
      <c r="A35" s="76" t="s">
        <v>8</v>
      </c>
      <c r="B35" s="31" t="s">
        <v>201</v>
      </c>
      <c r="C35" s="32" t="s">
        <v>200</v>
      </c>
      <c r="D35" s="185">
        <f>D36+D37</f>
        <v>38265</v>
      </c>
      <c r="E35" s="185">
        <f>E36+E37</f>
        <v>38199.21988</v>
      </c>
      <c r="F35" s="83">
        <f t="shared" si="0"/>
        <v>99.82809324447928</v>
      </c>
    </row>
    <row r="36" spans="1:6" ht="51">
      <c r="A36" s="87" t="s">
        <v>8</v>
      </c>
      <c r="B36" s="44" t="s">
        <v>203</v>
      </c>
      <c r="C36" s="45" t="s">
        <v>202</v>
      </c>
      <c r="D36" s="182">
        <v>38265</v>
      </c>
      <c r="E36" s="182">
        <v>38199.27742</v>
      </c>
      <c r="F36" s="88">
        <f t="shared" si="0"/>
        <v>99.82824361688226</v>
      </c>
    </row>
    <row r="37" spans="1:6" ht="51">
      <c r="A37" s="106" t="s">
        <v>8</v>
      </c>
      <c r="B37" s="15" t="s">
        <v>375</v>
      </c>
      <c r="C37" s="107" t="s">
        <v>376</v>
      </c>
      <c r="D37" s="182">
        <v>0</v>
      </c>
      <c r="E37" s="182">
        <v>-0.05754</v>
      </c>
      <c r="F37" s="88"/>
    </row>
    <row r="38" spans="1:6" ht="25.5">
      <c r="A38" s="76" t="s">
        <v>1</v>
      </c>
      <c r="B38" s="31" t="s">
        <v>30</v>
      </c>
      <c r="C38" s="32" t="s">
        <v>31</v>
      </c>
      <c r="D38" s="185">
        <f>D39+D40</f>
        <v>0</v>
      </c>
      <c r="E38" s="185">
        <f>E39+E40</f>
        <v>-801.1831299999999</v>
      </c>
      <c r="F38" s="83"/>
    </row>
    <row r="39" spans="1:6" ht="12.75">
      <c r="A39" s="87" t="s">
        <v>8</v>
      </c>
      <c r="B39" s="44" t="s">
        <v>32</v>
      </c>
      <c r="C39" s="45" t="s">
        <v>31</v>
      </c>
      <c r="D39" s="182">
        <v>0</v>
      </c>
      <c r="E39" s="182">
        <v>-801.61399</v>
      </c>
      <c r="F39" s="88"/>
    </row>
    <row r="40" spans="1:6" ht="38.25">
      <c r="A40" s="87" t="s">
        <v>8</v>
      </c>
      <c r="B40" s="44" t="s">
        <v>377</v>
      </c>
      <c r="C40" s="45" t="s">
        <v>378</v>
      </c>
      <c r="D40" s="182">
        <v>0</v>
      </c>
      <c r="E40" s="182">
        <v>0.43086</v>
      </c>
      <c r="F40" s="88"/>
    </row>
    <row r="41" spans="1:6" ht="12.75">
      <c r="A41" s="76" t="s">
        <v>1</v>
      </c>
      <c r="B41" s="31" t="s">
        <v>33</v>
      </c>
      <c r="C41" s="32" t="s">
        <v>34</v>
      </c>
      <c r="D41" s="185">
        <f>D42</f>
        <v>1532.8</v>
      </c>
      <c r="E41" s="185">
        <f>E42</f>
        <v>1532.798</v>
      </c>
      <c r="F41" s="83">
        <f t="shared" si="0"/>
        <v>99.99986951983298</v>
      </c>
    </row>
    <row r="42" spans="1:6" ht="12.75">
      <c r="A42" s="87" t="s">
        <v>8</v>
      </c>
      <c r="B42" s="44" t="s">
        <v>35</v>
      </c>
      <c r="C42" s="45" t="s">
        <v>34</v>
      </c>
      <c r="D42" s="182">
        <v>1532.8</v>
      </c>
      <c r="E42" s="182">
        <v>1532.798</v>
      </c>
      <c r="F42" s="88">
        <f t="shared" si="0"/>
        <v>99.99986951983298</v>
      </c>
    </row>
    <row r="43" spans="1:6" ht="25.5">
      <c r="A43" s="76" t="s">
        <v>1</v>
      </c>
      <c r="B43" s="31" t="s">
        <v>36</v>
      </c>
      <c r="C43" s="32" t="s">
        <v>37</v>
      </c>
      <c r="D43" s="185">
        <f>D44</f>
        <v>11000</v>
      </c>
      <c r="E43" s="185">
        <f>E44</f>
        <v>10688.20664</v>
      </c>
      <c r="F43" s="83">
        <f t="shared" si="0"/>
        <v>97.16551490909092</v>
      </c>
    </row>
    <row r="44" spans="1:6" ht="26.25" thickBot="1">
      <c r="A44" s="84" t="s">
        <v>8</v>
      </c>
      <c r="B44" s="17" t="s">
        <v>38</v>
      </c>
      <c r="C44" s="53" t="s">
        <v>39</v>
      </c>
      <c r="D44" s="183">
        <v>11000</v>
      </c>
      <c r="E44" s="183">
        <v>10688.20664</v>
      </c>
      <c r="F44" s="85">
        <f t="shared" si="0"/>
        <v>97.16551490909092</v>
      </c>
    </row>
    <row r="45" spans="1:6" ht="29.25" thickBot="1">
      <c r="A45" s="29" t="s">
        <v>1</v>
      </c>
      <c r="B45" s="3" t="s">
        <v>40</v>
      </c>
      <c r="C45" s="30" t="s">
        <v>41</v>
      </c>
      <c r="D45" s="180">
        <f>D46+D50+D48</f>
        <v>148791</v>
      </c>
      <c r="E45" s="180">
        <f>E46+E50+E48</f>
        <v>150881.72037</v>
      </c>
      <c r="F45" s="55">
        <f t="shared" si="0"/>
        <v>101.40513900034276</v>
      </c>
    </row>
    <row r="46" spans="1:6" ht="12.75">
      <c r="A46" s="98" t="s">
        <v>1</v>
      </c>
      <c r="B46" s="18" t="s">
        <v>42</v>
      </c>
      <c r="C46" s="19" t="s">
        <v>43</v>
      </c>
      <c r="D46" s="184">
        <f>D47</f>
        <v>27000</v>
      </c>
      <c r="E46" s="184">
        <f>E47</f>
        <v>27265.57643</v>
      </c>
      <c r="F46" s="83">
        <f t="shared" si="0"/>
        <v>100.98361640740741</v>
      </c>
    </row>
    <row r="47" spans="1:6" ht="38.25">
      <c r="A47" s="87" t="s">
        <v>8</v>
      </c>
      <c r="B47" s="44" t="s">
        <v>44</v>
      </c>
      <c r="C47" s="45" t="s">
        <v>45</v>
      </c>
      <c r="D47" s="182">
        <v>27000</v>
      </c>
      <c r="E47" s="182">
        <v>27265.57643</v>
      </c>
      <c r="F47" s="88">
        <f t="shared" si="0"/>
        <v>100.98361640740741</v>
      </c>
    </row>
    <row r="48" spans="1:6" ht="12.75">
      <c r="A48" s="76" t="s">
        <v>1</v>
      </c>
      <c r="B48" s="31" t="s">
        <v>206</v>
      </c>
      <c r="C48" s="32" t="s">
        <v>204</v>
      </c>
      <c r="D48" s="185">
        <f>D49</f>
        <v>57748</v>
      </c>
      <c r="E48" s="185">
        <f>E49</f>
        <v>58252.68462</v>
      </c>
      <c r="F48" s="83">
        <f t="shared" si="0"/>
        <v>100.87394302832999</v>
      </c>
    </row>
    <row r="49" spans="1:6" ht="12.75">
      <c r="A49" s="87" t="s">
        <v>8</v>
      </c>
      <c r="B49" s="44" t="s">
        <v>207</v>
      </c>
      <c r="C49" s="45" t="s">
        <v>205</v>
      </c>
      <c r="D49" s="182">
        <v>57748</v>
      </c>
      <c r="E49" s="182">
        <v>58252.68462</v>
      </c>
      <c r="F49" s="88">
        <f t="shared" si="0"/>
        <v>100.87394302832999</v>
      </c>
    </row>
    <row r="50" spans="1:6" ht="12.75">
      <c r="A50" s="76" t="s">
        <v>1</v>
      </c>
      <c r="B50" s="31" t="s">
        <v>46</v>
      </c>
      <c r="C50" s="32" t="s">
        <v>47</v>
      </c>
      <c r="D50" s="185">
        <f>D51+D53</f>
        <v>64043</v>
      </c>
      <c r="E50" s="185">
        <f>E51+E53</f>
        <v>65363.459319999994</v>
      </c>
      <c r="F50" s="83">
        <f t="shared" si="0"/>
        <v>102.06183239386037</v>
      </c>
    </row>
    <row r="51" spans="1:6" ht="12.75">
      <c r="A51" s="76" t="s">
        <v>1</v>
      </c>
      <c r="B51" s="31" t="s">
        <v>48</v>
      </c>
      <c r="C51" s="32" t="s">
        <v>49</v>
      </c>
      <c r="D51" s="185">
        <f>D52</f>
        <v>41900</v>
      </c>
      <c r="E51" s="185">
        <f>E52</f>
        <v>42785.67903</v>
      </c>
      <c r="F51" s="83">
        <f t="shared" si="0"/>
        <v>102.11379243436754</v>
      </c>
    </row>
    <row r="52" spans="1:6" ht="25.5">
      <c r="A52" s="87" t="s">
        <v>8</v>
      </c>
      <c r="B52" s="44" t="s">
        <v>50</v>
      </c>
      <c r="C52" s="45" t="s">
        <v>51</v>
      </c>
      <c r="D52" s="182">
        <v>41900</v>
      </c>
      <c r="E52" s="182">
        <v>42785.67903</v>
      </c>
      <c r="F52" s="88">
        <f t="shared" si="0"/>
        <v>102.11379243436754</v>
      </c>
    </row>
    <row r="53" spans="1:6" ht="12.75">
      <c r="A53" s="76" t="s">
        <v>1</v>
      </c>
      <c r="B53" s="31" t="s">
        <v>52</v>
      </c>
      <c r="C53" s="32" t="s">
        <v>53</v>
      </c>
      <c r="D53" s="185">
        <f>D54</f>
        <v>22143</v>
      </c>
      <c r="E53" s="185">
        <f>E54</f>
        <v>22577.78029</v>
      </c>
      <c r="F53" s="83">
        <f t="shared" si="0"/>
        <v>101.96351122250825</v>
      </c>
    </row>
    <row r="54" spans="1:6" ht="26.25" thickBot="1">
      <c r="A54" s="84" t="s">
        <v>8</v>
      </c>
      <c r="B54" s="17" t="s">
        <v>54</v>
      </c>
      <c r="C54" s="53" t="s">
        <v>55</v>
      </c>
      <c r="D54" s="183">
        <v>22143</v>
      </c>
      <c r="E54" s="183">
        <v>22577.78029</v>
      </c>
      <c r="F54" s="85">
        <f t="shared" si="0"/>
        <v>101.96351122250825</v>
      </c>
    </row>
    <row r="55" spans="1:6" ht="29.25" thickBot="1">
      <c r="A55" s="29" t="s">
        <v>1</v>
      </c>
      <c r="B55" s="3" t="s">
        <v>225</v>
      </c>
      <c r="C55" s="30" t="s">
        <v>224</v>
      </c>
      <c r="D55" s="180">
        <f>D56</f>
        <v>0</v>
      </c>
      <c r="E55" s="180">
        <f>E56</f>
        <v>-22.935</v>
      </c>
      <c r="F55" s="55"/>
    </row>
    <row r="56" spans="1:6" ht="12.75">
      <c r="A56" s="98" t="s">
        <v>1</v>
      </c>
      <c r="B56" s="18" t="s">
        <v>227</v>
      </c>
      <c r="C56" s="19" t="s">
        <v>226</v>
      </c>
      <c r="D56" s="184">
        <f>D57</f>
        <v>0</v>
      </c>
      <c r="E56" s="184">
        <f>E57</f>
        <v>-22.935</v>
      </c>
      <c r="F56" s="88"/>
    </row>
    <row r="57" spans="1:6" ht="13.5" thickBot="1">
      <c r="A57" s="84" t="s">
        <v>8</v>
      </c>
      <c r="B57" s="17" t="s">
        <v>229</v>
      </c>
      <c r="C57" s="53" t="s">
        <v>228</v>
      </c>
      <c r="D57" s="183">
        <v>0</v>
      </c>
      <c r="E57" s="183">
        <v>-22.935</v>
      </c>
      <c r="F57" s="85"/>
    </row>
    <row r="58" spans="1:6" ht="29.25" thickBot="1">
      <c r="A58" s="29" t="s">
        <v>1</v>
      </c>
      <c r="B58" s="3" t="s">
        <v>56</v>
      </c>
      <c r="C58" s="30" t="s">
        <v>57</v>
      </c>
      <c r="D58" s="180">
        <f>D59+D61</f>
        <v>17677.1</v>
      </c>
      <c r="E58" s="180">
        <f>E59+E61</f>
        <v>17781.431819999998</v>
      </c>
      <c r="F58" s="55">
        <f t="shared" si="0"/>
        <v>100.59020891435813</v>
      </c>
    </row>
    <row r="59" spans="1:6" ht="25.5">
      <c r="A59" s="98" t="s">
        <v>1</v>
      </c>
      <c r="B59" s="18" t="s">
        <v>58</v>
      </c>
      <c r="C59" s="19" t="s">
        <v>59</v>
      </c>
      <c r="D59" s="184">
        <f>D60</f>
        <v>17514.3</v>
      </c>
      <c r="E59" s="184">
        <f>E60</f>
        <v>17618.63182</v>
      </c>
      <c r="F59" s="83">
        <f t="shared" si="0"/>
        <v>100.59569506060761</v>
      </c>
    </row>
    <row r="60" spans="1:6" ht="38.25">
      <c r="A60" s="87" t="s">
        <v>8</v>
      </c>
      <c r="B60" s="44" t="s">
        <v>188</v>
      </c>
      <c r="C60" s="45" t="s">
        <v>60</v>
      </c>
      <c r="D60" s="182">
        <v>17514.3</v>
      </c>
      <c r="E60" s="182">
        <v>17618.63182</v>
      </c>
      <c r="F60" s="88">
        <f t="shared" si="0"/>
        <v>100.59569506060761</v>
      </c>
    </row>
    <row r="61" spans="1:6" ht="25.5">
      <c r="A61" s="76" t="s">
        <v>1</v>
      </c>
      <c r="B61" s="31" t="s">
        <v>61</v>
      </c>
      <c r="C61" s="32" t="s">
        <v>62</v>
      </c>
      <c r="D61" s="185">
        <f>D63+D62</f>
        <v>162.8</v>
      </c>
      <c r="E61" s="185">
        <f>E62+E63</f>
        <v>162.8</v>
      </c>
      <c r="F61" s="83">
        <f t="shared" si="0"/>
        <v>100</v>
      </c>
    </row>
    <row r="62" spans="1:6" ht="25.5">
      <c r="A62" s="87" t="s">
        <v>63</v>
      </c>
      <c r="B62" s="44" t="s">
        <v>189</v>
      </c>
      <c r="C62" s="45" t="s">
        <v>64</v>
      </c>
      <c r="D62" s="182">
        <v>150</v>
      </c>
      <c r="E62" s="182">
        <v>150</v>
      </c>
      <c r="F62" s="88">
        <f t="shared" si="0"/>
        <v>100</v>
      </c>
    </row>
    <row r="63" spans="1:6" ht="51">
      <c r="A63" s="76" t="s">
        <v>1</v>
      </c>
      <c r="B63" s="31" t="s">
        <v>187</v>
      </c>
      <c r="C63" s="32" t="s">
        <v>208</v>
      </c>
      <c r="D63" s="185">
        <f>D64</f>
        <v>12.8</v>
      </c>
      <c r="E63" s="185">
        <f>E64</f>
        <v>12.8</v>
      </c>
      <c r="F63" s="83">
        <f t="shared" si="0"/>
        <v>100</v>
      </c>
    </row>
    <row r="64" spans="1:6" ht="64.5" thickBot="1">
      <c r="A64" s="84" t="s">
        <v>65</v>
      </c>
      <c r="B64" s="17" t="s">
        <v>190</v>
      </c>
      <c r="C64" s="126" t="s">
        <v>66</v>
      </c>
      <c r="D64" s="183">
        <v>12.8</v>
      </c>
      <c r="E64" s="183">
        <v>12.8</v>
      </c>
      <c r="F64" s="85">
        <f t="shared" si="0"/>
        <v>100</v>
      </c>
    </row>
    <row r="65" spans="1:6" ht="43.5" thickBot="1">
      <c r="A65" s="29" t="s">
        <v>1</v>
      </c>
      <c r="B65" s="3" t="s">
        <v>67</v>
      </c>
      <c r="C65" s="30" t="s">
        <v>68</v>
      </c>
      <c r="D65" s="180">
        <f>D66+D80+D83+D75</f>
        <v>80536.90000000001</v>
      </c>
      <c r="E65" s="180">
        <f>E66+E80+E83+E75</f>
        <v>81939.58355</v>
      </c>
      <c r="F65" s="55">
        <f t="shared" si="0"/>
        <v>101.7416656836804</v>
      </c>
    </row>
    <row r="66" spans="1:6" ht="63.75">
      <c r="A66" s="98" t="s">
        <v>1</v>
      </c>
      <c r="B66" s="18" t="s">
        <v>69</v>
      </c>
      <c r="C66" s="65" t="s">
        <v>70</v>
      </c>
      <c r="D66" s="184">
        <f>D67+D69+D73+D71</f>
        <v>57520</v>
      </c>
      <c r="E66" s="184">
        <f>E67+E69+E73+E71</f>
        <v>58418.418750000004</v>
      </c>
      <c r="F66" s="83">
        <f t="shared" si="0"/>
        <v>101.56192411335188</v>
      </c>
    </row>
    <row r="67" spans="1:6" ht="51">
      <c r="A67" s="76" t="s">
        <v>1</v>
      </c>
      <c r="B67" s="31" t="s">
        <v>71</v>
      </c>
      <c r="C67" s="32" t="s">
        <v>72</v>
      </c>
      <c r="D67" s="185">
        <f>D68</f>
        <v>34600</v>
      </c>
      <c r="E67" s="185">
        <f>E68</f>
        <v>34915.83879</v>
      </c>
      <c r="F67" s="83">
        <f t="shared" si="0"/>
        <v>100.91282887283238</v>
      </c>
    </row>
    <row r="68" spans="1:6" ht="63.75">
      <c r="A68" s="87" t="s">
        <v>73</v>
      </c>
      <c r="B68" s="44" t="s">
        <v>74</v>
      </c>
      <c r="C68" s="16" t="s">
        <v>75</v>
      </c>
      <c r="D68" s="182">
        <v>34600</v>
      </c>
      <c r="E68" s="182">
        <v>34915.83879</v>
      </c>
      <c r="F68" s="88">
        <f t="shared" si="0"/>
        <v>100.91282887283238</v>
      </c>
    </row>
    <row r="69" spans="1:6" ht="63.75">
      <c r="A69" s="76" t="s">
        <v>1</v>
      </c>
      <c r="B69" s="31" t="s">
        <v>76</v>
      </c>
      <c r="C69" s="23" t="s">
        <v>77</v>
      </c>
      <c r="D69" s="185">
        <f>D70</f>
        <v>4820</v>
      </c>
      <c r="E69" s="185">
        <f>E70</f>
        <v>4848.41799</v>
      </c>
      <c r="F69" s="83">
        <f t="shared" si="0"/>
        <v>100.58958485477179</v>
      </c>
    </row>
    <row r="70" spans="1:6" ht="63.75">
      <c r="A70" s="87" t="s">
        <v>73</v>
      </c>
      <c r="B70" s="44" t="s">
        <v>78</v>
      </c>
      <c r="C70" s="45" t="s">
        <v>79</v>
      </c>
      <c r="D70" s="182">
        <v>4820</v>
      </c>
      <c r="E70" s="182">
        <v>4848.41799</v>
      </c>
      <c r="F70" s="88">
        <f t="shared" si="0"/>
        <v>100.58958485477179</v>
      </c>
    </row>
    <row r="71" spans="1:6" ht="63.75">
      <c r="A71" s="76" t="s">
        <v>1</v>
      </c>
      <c r="B71" s="31" t="s">
        <v>209</v>
      </c>
      <c r="C71" s="23" t="s">
        <v>243</v>
      </c>
      <c r="D71" s="185">
        <f>D72</f>
        <v>570</v>
      </c>
      <c r="E71" s="185">
        <f>E72</f>
        <v>597.17128</v>
      </c>
      <c r="F71" s="83">
        <f t="shared" si="0"/>
        <v>104.76689122807016</v>
      </c>
    </row>
    <row r="72" spans="1:6" ht="51">
      <c r="A72" s="87" t="s">
        <v>73</v>
      </c>
      <c r="B72" s="44" t="s">
        <v>211</v>
      </c>
      <c r="C72" s="45" t="s">
        <v>210</v>
      </c>
      <c r="D72" s="182">
        <v>570</v>
      </c>
      <c r="E72" s="182">
        <v>597.17128</v>
      </c>
      <c r="F72" s="88">
        <f t="shared" si="0"/>
        <v>104.76689122807016</v>
      </c>
    </row>
    <row r="73" spans="1:6" ht="38.25">
      <c r="A73" s="76" t="s">
        <v>1</v>
      </c>
      <c r="B73" s="31" t="s">
        <v>80</v>
      </c>
      <c r="C73" s="32" t="s">
        <v>81</v>
      </c>
      <c r="D73" s="185">
        <f>D74</f>
        <v>17530</v>
      </c>
      <c r="E73" s="185">
        <f>E74</f>
        <v>18056.99069</v>
      </c>
      <c r="F73" s="83">
        <f t="shared" si="0"/>
        <v>103.00622184826011</v>
      </c>
    </row>
    <row r="74" spans="1:6" ht="25.5">
      <c r="A74" s="87" t="s">
        <v>73</v>
      </c>
      <c r="B74" s="44" t="s">
        <v>82</v>
      </c>
      <c r="C74" s="45" t="s">
        <v>83</v>
      </c>
      <c r="D74" s="182">
        <v>17530</v>
      </c>
      <c r="E74" s="182">
        <v>18056.99069</v>
      </c>
      <c r="F74" s="88">
        <f t="shared" si="0"/>
        <v>103.00622184826011</v>
      </c>
    </row>
    <row r="75" spans="1:6" ht="38.25">
      <c r="A75" s="76" t="s">
        <v>1</v>
      </c>
      <c r="B75" s="31" t="s">
        <v>340</v>
      </c>
      <c r="C75" s="32" t="s">
        <v>341</v>
      </c>
      <c r="D75" s="185">
        <f>D76+D78</f>
        <v>80.1</v>
      </c>
      <c r="E75" s="185">
        <f>E76+E78</f>
        <v>80.09674</v>
      </c>
      <c r="F75" s="83">
        <f t="shared" si="0"/>
        <v>99.99593008739076</v>
      </c>
    </row>
    <row r="76" spans="1:6" ht="38.25">
      <c r="A76" s="76" t="s">
        <v>1</v>
      </c>
      <c r="B76" s="31" t="s">
        <v>342</v>
      </c>
      <c r="C76" s="32" t="s">
        <v>343</v>
      </c>
      <c r="D76" s="185">
        <f>D77</f>
        <v>79.3</v>
      </c>
      <c r="E76" s="185">
        <f>E77</f>
        <v>79.27315</v>
      </c>
      <c r="F76" s="83">
        <f t="shared" si="0"/>
        <v>99.96614123581338</v>
      </c>
    </row>
    <row r="77" spans="1:6" ht="102">
      <c r="A77" s="87" t="s">
        <v>73</v>
      </c>
      <c r="B77" s="44" t="s">
        <v>344</v>
      </c>
      <c r="C77" s="45" t="s">
        <v>345</v>
      </c>
      <c r="D77" s="182">
        <v>79.3</v>
      </c>
      <c r="E77" s="182">
        <v>79.27315</v>
      </c>
      <c r="F77" s="88">
        <f t="shared" si="0"/>
        <v>99.96614123581338</v>
      </c>
    </row>
    <row r="78" spans="1:6" ht="38.25">
      <c r="A78" s="76" t="s">
        <v>1</v>
      </c>
      <c r="B78" s="31" t="s">
        <v>346</v>
      </c>
      <c r="C78" s="32" t="s">
        <v>347</v>
      </c>
      <c r="D78" s="185">
        <f>D79</f>
        <v>0.8</v>
      </c>
      <c r="E78" s="185">
        <f>E79</f>
        <v>0.82359</v>
      </c>
      <c r="F78" s="83">
        <f t="shared" si="0"/>
        <v>102.94874999999999</v>
      </c>
    </row>
    <row r="79" spans="1:6" ht="89.25">
      <c r="A79" s="87" t="s">
        <v>73</v>
      </c>
      <c r="B79" s="44" t="s">
        <v>348</v>
      </c>
      <c r="C79" s="45" t="s">
        <v>349</v>
      </c>
      <c r="D79" s="182">
        <v>0.8</v>
      </c>
      <c r="E79" s="182">
        <v>0.82359</v>
      </c>
      <c r="F79" s="88">
        <f>E79/D79*100</f>
        <v>102.94874999999999</v>
      </c>
    </row>
    <row r="80" spans="1:6" ht="25.5">
      <c r="A80" s="76" t="s">
        <v>1</v>
      </c>
      <c r="B80" s="31" t="s">
        <v>84</v>
      </c>
      <c r="C80" s="32" t="s">
        <v>85</v>
      </c>
      <c r="D80" s="185">
        <f>D81</f>
        <v>1036.8</v>
      </c>
      <c r="E80" s="185">
        <f>E81</f>
        <v>1036.80397</v>
      </c>
      <c r="F80" s="83">
        <f t="shared" si="0"/>
        <v>100.00038290895061</v>
      </c>
    </row>
    <row r="81" spans="1:6" ht="38.25">
      <c r="A81" s="76" t="s">
        <v>1</v>
      </c>
      <c r="B81" s="31" t="s">
        <v>86</v>
      </c>
      <c r="C81" s="32" t="s">
        <v>87</v>
      </c>
      <c r="D81" s="185">
        <f>D82</f>
        <v>1036.8</v>
      </c>
      <c r="E81" s="185">
        <f>E82</f>
        <v>1036.80397</v>
      </c>
      <c r="F81" s="83">
        <f t="shared" si="0"/>
        <v>100.00038290895061</v>
      </c>
    </row>
    <row r="82" spans="1:6" ht="38.25">
      <c r="A82" s="87" t="s">
        <v>73</v>
      </c>
      <c r="B82" s="44" t="s">
        <v>88</v>
      </c>
      <c r="C82" s="45" t="s">
        <v>89</v>
      </c>
      <c r="D82" s="182">
        <v>1036.8</v>
      </c>
      <c r="E82" s="182">
        <v>1036.80397</v>
      </c>
      <c r="F82" s="88">
        <f t="shared" si="0"/>
        <v>100.00038290895061</v>
      </c>
    </row>
    <row r="83" spans="1:6" ht="63.75">
      <c r="A83" s="76" t="s">
        <v>1</v>
      </c>
      <c r="B83" s="31" t="s">
        <v>90</v>
      </c>
      <c r="C83" s="23" t="s">
        <v>91</v>
      </c>
      <c r="D83" s="185">
        <f>D84</f>
        <v>21900</v>
      </c>
      <c r="E83" s="185">
        <f>E84</f>
        <v>22404.26409</v>
      </c>
      <c r="F83" s="83">
        <f t="shared" si="0"/>
        <v>102.30257575342465</v>
      </c>
    </row>
    <row r="84" spans="1:6" ht="63.75">
      <c r="A84" s="76" t="s">
        <v>1</v>
      </c>
      <c r="B84" s="31" t="s">
        <v>92</v>
      </c>
      <c r="C84" s="23" t="s">
        <v>93</v>
      </c>
      <c r="D84" s="185">
        <f>D85</f>
        <v>21900</v>
      </c>
      <c r="E84" s="185">
        <f>E85</f>
        <v>22404.26409</v>
      </c>
      <c r="F84" s="83">
        <f t="shared" si="0"/>
        <v>102.30257575342465</v>
      </c>
    </row>
    <row r="85" spans="1:6" ht="64.5" thickBot="1">
      <c r="A85" s="84" t="s">
        <v>94</v>
      </c>
      <c r="B85" s="17" t="s">
        <v>95</v>
      </c>
      <c r="C85" s="53" t="s">
        <v>96</v>
      </c>
      <c r="D85" s="183">
        <v>21900</v>
      </c>
      <c r="E85" s="183">
        <v>22404.26409</v>
      </c>
      <c r="F85" s="85">
        <f t="shared" si="0"/>
        <v>102.30257575342465</v>
      </c>
    </row>
    <row r="86" spans="1:6" ht="29.25" thickBot="1">
      <c r="A86" s="29" t="s">
        <v>1</v>
      </c>
      <c r="B86" s="3" t="s">
        <v>97</v>
      </c>
      <c r="C86" s="30" t="s">
        <v>98</v>
      </c>
      <c r="D86" s="180">
        <f>D87</f>
        <v>617.3</v>
      </c>
      <c r="E86" s="180">
        <f>E87</f>
        <v>617.3127700000001</v>
      </c>
      <c r="F86" s="55">
        <f t="shared" si="0"/>
        <v>100.00206868621417</v>
      </c>
    </row>
    <row r="87" spans="1:6" ht="12.75">
      <c r="A87" s="98" t="s">
        <v>1</v>
      </c>
      <c r="B87" s="18" t="s">
        <v>99</v>
      </c>
      <c r="C87" s="19" t="s">
        <v>100</v>
      </c>
      <c r="D87" s="184">
        <f>D88+D89+D90</f>
        <v>617.3</v>
      </c>
      <c r="E87" s="184">
        <f>E88+E89+E90</f>
        <v>617.3127700000001</v>
      </c>
      <c r="F87" s="83">
        <f t="shared" si="0"/>
        <v>100.00206868621417</v>
      </c>
    </row>
    <row r="88" spans="1:6" ht="25.5">
      <c r="A88" s="87" t="s">
        <v>101</v>
      </c>
      <c r="B88" s="44" t="s">
        <v>102</v>
      </c>
      <c r="C88" s="45" t="s">
        <v>103</v>
      </c>
      <c r="D88" s="182">
        <v>147</v>
      </c>
      <c r="E88" s="182">
        <v>146.97974</v>
      </c>
      <c r="F88" s="88">
        <f>E88/D88*100</f>
        <v>99.98621768707483</v>
      </c>
    </row>
    <row r="89" spans="1:6" ht="12.75">
      <c r="A89" s="87" t="s">
        <v>101</v>
      </c>
      <c r="B89" s="44" t="s">
        <v>104</v>
      </c>
      <c r="C89" s="45" t="s">
        <v>105</v>
      </c>
      <c r="D89" s="182">
        <v>499.4</v>
      </c>
      <c r="E89" s="182">
        <v>499.46467</v>
      </c>
      <c r="F89" s="88">
        <f t="shared" si="0"/>
        <v>100.01294953944735</v>
      </c>
    </row>
    <row r="90" spans="1:6" ht="12.75">
      <c r="A90" s="76" t="s">
        <v>1</v>
      </c>
      <c r="B90" s="31" t="s">
        <v>106</v>
      </c>
      <c r="C90" s="32" t="s">
        <v>107</v>
      </c>
      <c r="D90" s="185">
        <f>D91</f>
        <v>-29.1</v>
      </c>
      <c r="E90" s="185">
        <f>E91</f>
        <v>-29.13164</v>
      </c>
      <c r="F90" s="83">
        <f aca="true" t="shared" si="1" ref="F90:F185">E90/D90*100</f>
        <v>100.10872852233676</v>
      </c>
    </row>
    <row r="91" spans="1:6" ht="26.25" thickBot="1">
      <c r="A91" s="84" t="s">
        <v>101</v>
      </c>
      <c r="B91" s="17" t="s">
        <v>108</v>
      </c>
      <c r="C91" s="53" t="s">
        <v>109</v>
      </c>
      <c r="D91" s="183">
        <v>-29.1</v>
      </c>
      <c r="E91" s="183">
        <v>-29.13164</v>
      </c>
      <c r="F91" s="85">
        <f t="shared" si="1"/>
        <v>100.10872852233676</v>
      </c>
    </row>
    <row r="92" spans="1:6" ht="29.25" thickBot="1">
      <c r="A92" s="29" t="s">
        <v>1</v>
      </c>
      <c r="B92" s="3" t="s">
        <v>110</v>
      </c>
      <c r="C92" s="30" t="s">
        <v>111</v>
      </c>
      <c r="D92" s="180">
        <f>D93+D96</f>
        <v>2818.46724</v>
      </c>
      <c r="E92" s="180">
        <f>E93+E96</f>
        <v>2884.96236</v>
      </c>
      <c r="F92" s="55">
        <f t="shared" si="1"/>
        <v>102.35926531471766</v>
      </c>
    </row>
    <row r="93" spans="1:6" ht="12.75">
      <c r="A93" s="98" t="s">
        <v>1</v>
      </c>
      <c r="B93" s="18" t="s">
        <v>112</v>
      </c>
      <c r="C93" s="19" t="s">
        <v>113</v>
      </c>
      <c r="D93" s="184">
        <f>D94</f>
        <v>1890.5</v>
      </c>
      <c r="E93" s="184">
        <f>E94</f>
        <v>1953.28867</v>
      </c>
      <c r="F93" s="83">
        <f t="shared" si="1"/>
        <v>103.321273208146</v>
      </c>
    </row>
    <row r="94" spans="1:6" ht="12.75">
      <c r="A94" s="76" t="s">
        <v>1</v>
      </c>
      <c r="B94" s="31" t="s">
        <v>114</v>
      </c>
      <c r="C94" s="32" t="s">
        <v>115</v>
      </c>
      <c r="D94" s="185">
        <f>D95</f>
        <v>1890.5</v>
      </c>
      <c r="E94" s="185">
        <f>E95</f>
        <v>1953.28867</v>
      </c>
      <c r="F94" s="83">
        <f t="shared" si="1"/>
        <v>103.321273208146</v>
      </c>
    </row>
    <row r="95" spans="1:6" ht="25.5">
      <c r="A95" s="87" t="s">
        <v>65</v>
      </c>
      <c r="B95" s="44" t="s">
        <v>116</v>
      </c>
      <c r="C95" s="45" t="s">
        <v>117</v>
      </c>
      <c r="D95" s="182">
        <v>1890.5</v>
      </c>
      <c r="E95" s="182">
        <v>1953.28867</v>
      </c>
      <c r="F95" s="88">
        <f t="shared" si="1"/>
        <v>103.321273208146</v>
      </c>
    </row>
    <row r="96" spans="1:6" ht="12.75">
      <c r="A96" s="76" t="s">
        <v>1</v>
      </c>
      <c r="B96" s="56" t="s">
        <v>244</v>
      </c>
      <c r="C96" s="57" t="s">
        <v>328</v>
      </c>
      <c r="D96" s="185">
        <f>D97+D100</f>
        <v>927.96724</v>
      </c>
      <c r="E96" s="185">
        <f>E97+E100</f>
        <v>931.67369</v>
      </c>
      <c r="F96" s="83">
        <f t="shared" si="1"/>
        <v>100.39941603973001</v>
      </c>
    </row>
    <row r="97" spans="1:6" ht="38.25">
      <c r="A97" s="76" t="s">
        <v>1</v>
      </c>
      <c r="B97" s="56" t="s">
        <v>245</v>
      </c>
      <c r="C97" s="57" t="s">
        <v>246</v>
      </c>
      <c r="D97" s="185">
        <f>D98+D99</f>
        <v>258.18899999999996</v>
      </c>
      <c r="E97" s="185">
        <f>E98+E99</f>
        <v>261.58424</v>
      </c>
      <c r="F97" s="83">
        <f t="shared" si="1"/>
        <v>101.31502116666475</v>
      </c>
    </row>
    <row r="98" spans="1:6" ht="38.25">
      <c r="A98" s="84" t="s">
        <v>63</v>
      </c>
      <c r="B98" s="66" t="s">
        <v>247</v>
      </c>
      <c r="C98" s="67" t="s">
        <v>248</v>
      </c>
      <c r="D98" s="182">
        <v>100</v>
      </c>
      <c r="E98" s="183">
        <v>100</v>
      </c>
      <c r="F98" s="88">
        <f t="shared" si="1"/>
        <v>100</v>
      </c>
    </row>
    <row r="99" spans="1:6" ht="38.25">
      <c r="A99" s="84" t="s">
        <v>73</v>
      </c>
      <c r="B99" s="66" t="s">
        <v>247</v>
      </c>
      <c r="C99" s="67" t="s">
        <v>248</v>
      </c>
      <c r="D99" s="182">
        <v>158.189</v>
      </c>
      <c r="E99" s="183">
        <v>161.58424</v>
      </c>
      <c r="F99" s="88">
        <f t="shared" si="1"/>
        <v>102.14631864415351</v>
      </c>
    </row>
    <row r="100" spans="1:6" ht="25.5">
      <c r="A100" s="76" t="s">
        <v>1</v>
      </c>
      <c r="B100" s="89" t="s">
        <v>350</v>
      </c>
      <c r="C100" s="90" t="s">
        <v>351</v>
      </c>
      <c r="D100" s="185">
        <f>SUM(D101:D102)</f>
        <v>669.77824</v>
      </c>
      <c r="E100" s="185">
        <f>SUM(E101:E102)</f>
        <v>670.0894499999999</v>
      </c>
      <c r="F100" s="83">
        <f t="shared" si="1"/>
        <v>100.04646463283132</v>
      </c>
    </row>
    <row r="101" spans="1:6" ht="12.75">
      <c r="A101" s="87" t="s">
        <v>94</v>
      </c>
      <c r="B101" s="91" t="s">
        <v>352</v>
      </c>
      <c r="C101" s="92" t="s">
        <v>353</v>
      </c>
      <c r="D101" s="182">
        <v>13.611</v>
      </c>
      <c r="E101" s="182">
        <v>13.92221</v>
      </c>
      <c r="F101" s="88">
        <f t="shared" si="1"/>
        <v>102.28645948130189</v>
      </c>
    </row>
    <row r="102" spans="1:6" ht="13.5" thickBot="1">
      <c r="A102" s="87" t="s">
        <v>157</v>
      </c>
      <c r="B102" s="93" t="s">
        <v>352</v>
      </c>
      <c r="C102" s="94" t="s">
        <v>353</v>
      </c>
      <c r="D102" s="186">
        <v>656.16724</v>
      </c>
      <c r="E102" s="183">
        <v>656.16724</v>
      </c>
      <c r="F102" s="88">
        <f t="shared" si="1"/>
        <v>100</v>
      </c>
    </row>
    <row r="103" spans="1:6" ht="29.25" thickBot="1">
      <c r="A103" s="29" t="s">
        <v>1</v>
      </c>
      <c r="B103" s="3" t="s">
        <v>118</v>
      </c>
      <c r="C103" s="30" t="s">
        <v>119</v>
      </c>
      <c r="D103" s="180">
        <f>D104+D106+D109+D117+D114</f>
        <v>61920.7</v>
      </c>
      <c r="E103" s="180">
        <f>E104+E106+E109+E117+E114</f>
        <v>62293.941999999995</v>
      </c>
      <c r="F103" s="55">
        <f t="shared" si="1"/>
        <v>100.60277419344419</v>
      </c>
    </row>
    <row r="104" spans="1:6" ht="12.75">
      <c r="A104" s="98" t="s">
        <v>1</v>
      </c>
      <c r="B104" s="18" t="s">
        <v>120</v>
      </c>
      <c r="C104" s="19" t="s">
        <v>121</v>
      </c>
      <c r="D104" s="184">
        <f>D105</f>
        <v>2268.2</v>
      </c>
      <c r="E104" s="184">
        <f>E105</f>
        <v>2283.99</v>
      </c>
      <c r="F104" s="83">
        <f t="shared" si="1"/>
        <v>100.69614672427475</v>
      </c>
    </row>
    <row r="105" spans="1:6" ht="25.5">
      <c r="A105" s="87" t="s">
        <v>94</v>
      </c>
      <c r="B105" s="44" t="s">
        <v>122</v>
      </c>
      <c r="C105" s="45" t="s">
        <v>123</v>
      </c>
      <c r="D105" s="182">
        <v>2268.2</v>
      </c>
      <c r="E105" s="182">
        <v>2283.99</v>
      </c>
      <c r="F105" s="88">
        <f t="shared" si="1"/>
        <v>100.69614672427475</v>
      </c>
    </row>
    <row r="106" spans="1:6" ht="63.75">
      <c r="A106" s="76" t="s">
        <v>1</v>
      </c>
      <c r="B106" s="31" t="s">
        <v>124</v>
      </c>
      <c r="C106" s="23" t="s">
        <v>125</v>
      </c>
      <c r="D106" s="185">
        <f>D107</f>
        <v>24135.8</v>
      </c>
      <c r="E106" s="185">
        <f>E107</f>
        <v>24504.84784</v>
      </c>
      <c r="F106" s="83">
        <f t="shared" si="1"/>
        <v>101.52904747304834</v>
      </c>
    </row>
    <row r="107" spans="1:6" ht="76.5">
      <c r="A107" s="76" t="s">
        <v>1</v>
      </c>
      <c r="B107" s="31" t="s">
        <v>126</v>
      </c>
      <c r="C107" s="23" t="s">
        <v>127</v>
      </c>
      <c r="D107" s="185">
        <f>D108</f>
        <v>24135.8</v>
      </c>
      <c r="E107" s="185">
        <f>E108</f>
        <v>24504.84784</v>
      </c>
      <c r="F107" s="83">
        <f t="shared" si="1"/>
        <v>101.52904747304834</v>
      </c>
    </row>
    <row r="108" spans="1:6" ht="76.5">
      <c r="A108" s="87" t="s">
        <v>73</v>
      </c>
      <c r="B108" s="44" t="s">
        <v>128</v>
      </c>
      <c r="C108" s="16" t="s">
        <v>129</v>
      </c>
      <c r="D108" s="182">
        <v>24135.8</v>
      </c>
      <c r="E108" s="182">
        <v>24504.84784</v>
      </c>
      <c r="F108" s="88">
        <f t="shared" si="1"/>
        <v>101.52904747304834</v>
      </c>
    </row>
    <row r="109" spans="1:6" s="4" customFormat="1" ht="25.5">
      <c r="A109" s="76" t="s">
        <v>1</v>
      </c>
      <c r="B109" s="31" t="s">
        <v>130</v>
      </c>
      <c r="C109" s="32" t="s">
        <v>131</v>
      </c>
      <c r="D109" s="185">
        <f>D110+D112</f>
        <v>25859</v>
      </c>
      <c r="E109" s="185">
        <f>E110+E112</f>
        <v>25841.63034</v>
      </c>
      <c r="F109" s="83">
        <f t="shared" si="1"/>
        <v>99.93282934374878</v>
      </c>
    </row>
    <row r="110" spans="1:6" ht="25.5">
      <c r="A110" s="76" t="s">
        <v>1</v>
      </c>
      <c r="B110" s="31" t="s">
        <v>132</v>
      </c>
      <c r="C110" s="32" t="s">
        <v>133</v>
      </c>
      <c r="D110" s="185">
        <f>D111</f>
        <v>23669</v>
      </c>
      <c r="E110" s="185">
        <f>E111</f>
        <v>23653.19964</v>
      </c>
      <c r="F110" s="83">
        <f t="shared" si="1"/>
        <v>99.9332444970214</v>
      </c>
    </row>
    <row r="111" spans="1:6" ht="38.25">
      <c r="A111" s="87" t="s">
        <v>73</v>
      </c>
      <c r="B111" s="44" t="s">
        <v>134</v>
      </c>
      <c r="C111" s="45" t="s">
        <v>135</v>
      </c>
      <c r="D111" s="182">
        <v>23669</v>
      </c>
      <c r="E111" s="182">
        <v>23653.19964</v>
      </c>
      <c r="F111" s="88">
        <f t="shared" si="1"/>
        <v>99.9332444970214</v>
      </c>
    </row>
    <row r="112" spans="1:6" ht="38.25">
      <c r="A112" s="76" t="s">
        <v>1</v>
      </c>
      <c r="B112" s="31" t="s">
        <v>394</v>
      </c>
      <c r="C112" s="32" t="s">
        <v>393</v>
      </c>
      <c r="D112" s="185">
        <f>D113</f>
        <v>2190</v>
      </c>
      <c r="E112" s="185">
        <f>E113</f>
        <v>2188.4307</v>
      </c>
      <c r="F112" s="83">
        <f t="shared" si="1"/>
        <v>99.92834246575342</v>
      </c>
    </row>
    <row r="113" spans="1:6" ht="51">
      <c r="A113" s="87" t="s">
        <v>73</v>
      </c>
      <c r="B113" s="44" t="s">
        <v>396</v>
      </c>
      <c r="C113" s="45" t="s">
        <v>395</v>
      </c>
      <c r="D113" s="182">
        <v>2190</v>
      </c>
      <c r="E113" s="182">
        <v>2188.4307</v>
      </c>
      <c r="F113" s="88">
        <f t="shared" si="1"/>
        <v>99.92834246575342</v>
      </c>
    </row>
    <row r="114" spans="1:6" ht="63.75">
      <c r="A114" s="76" t="s">
        <v>1</v>
      </c>
      <c r="B114" s="31" t="s">
        <v>354</v>
      </c>
      <c r="C114" s="32" t="s">
        <v>355</v>
      </c>
      <c r="D114" s="185">
        <f>D115</f>
        <v>191</v>
      </c>
      <c r="E114" s="185">
        <f>E115</f>
        <v>196.73282</v>
      </c>
      <c r="F114" s="83">
        <f>E114/D114*100</f>
        <v>103.00147643979058</v>
      </c>
    </row>
    <row r="115" spans="1:6" ht="63.75">
      <c r="A115" s="76" t="s">
        <v>1</v>
      </c>
      <c r="B115" s="31" t="s">
        <v>356</v>
      </c>
      <c r="C115" s="32" t="s">
        <v>357</v>
      </c>
      <c r="D115" s="185">
        <f>D116</f>
        <v>191</v>
      </c>
      <c r="E115" s="185">
        <f>E116</f>
        <v>196.73282</v>
      </c>
      <c r="F115" s="83">
        <f t="shared" si="1"/>
        <v>103.00147643979058</v>
      </c>
    </row>
    <row r="116" spans="1:6" ht="76.5">
      <c r="A116" s="95" t="s">
        <v>73</v>
      </c>
      <c r="B116" s="96" t="s">
        <v>358</v>
      </c>
      <c r="C116" s="97" t="s">
        <v>359</v>
      </c>
      <c r="D116" s="186">
        <v>191</v>
      </c>
      <c r="E116" s="186">
        <v>196.73282</v>
      </c>
      <c r="F116" s="88">
        <f t="shared" si="1"/>
        <v>103.00147643979058</v>
      </c>
    </row>
    <row r="117" spans="1:6" ht="38.25">
      <c r="A117" s="76" t="s">
        <v>1</v>
      </c>
      <c r="B117" s="31" t="s">
        <v>332</v>
      </c>
      <c r="C117" s="32" t="s">
        <v>333</v>
      </c>
      <c r="D117" s="185">
        <f>D118</f>
        <v>9466.7</v>
      </c>
      <c r="E117" s="185">
        <f>E118</f>
        <v>9466.741</v>
      </c>
      <c r="F117" s="83">
        <f t="shared" si="1"/>
        <v>100.00043309706655</v>
      </c>
    </row>
    <row r="118" spans="1:6" ht="51.75" thickBot="1">
      <c r="A118" s="84" t="s">
        <v>73</v>
      </c>
      <c r="B118" s="17" t="s">
        <v>334</v>
      </c>
      <c r="C118" s="53" t="s">
        <v>335</v>
      </c>
      <c r="D118" s="183">
        <v>9466.7</v>
      </c>
      <c r="E118" s="183">
        <v>9466.741</v>
      </c>
      <c r="F118" s="85">
        <f t="shared" si="1"/>
        <v>100.00043309706655</v>
      </c>
    </row>
    <row r="119" spans="1:6" ht="29.25" thickBot="1">
      <c r="A119" s="29" t="s">
        <v>1</v>
      </c>
      <c r="B119" s="30" t="s">
        <v>136</v>
      </c>
      <c r="C119" s="30" t="s">
        <v>137</v>
      </c>
      <c r="D119" s="180">
        <f>D120+D140+D143+D149</f>
        <v>11000</v>
      </c>
      <c r="E119" s="180">
        <f>E120+E140+E143+E149</f>
        <v>11146.843949999999</v>
      </c>
      <c r="F119" s="55">
        <f t="shared" si="1"/>
        <v>101.33494499999998</v>
      </c>
    </row>
    <row r="120" spans="1:6" ht="25.5">
      <c r="A120" s="98" t="s">
        <v>1</v>
      </c>
      <c r="B120" s="18" t="s">
        <v>213</v>
      </c>
      <c r="C120" s="19" t="s">
        <v>212</v>
      </c>
      <c r="D120" s="184">
        <f>D121+D123+D125+D137+D132+D130+D134+D128</f>
        <v>110.00000000000001</v>
      </c>
      <c r="E120" s="184">
        <f>E121+E123+E125+E137+E132+E130+E134+E128</f>
        <v>134.24212</v>
      </c>
      <c r="F120" s="83">
        <f t="shared" si="1"/>
        <v>122.03829090909089</v>
      </c>
    </row>
    <row r="121" spans="1:6" ht="38.25">
      <c r="A121" s="76" t="s">
        <v>1</v>
      </c>
      <c r="B121" s="31" t="s">
        <v>235</v>
      </c>
      <c r="C121" s="23" t="s">
        <v>274</v>
      </c>
      <c r="D121" s="185">
        <f>D122</f>
        <v>11</v>
      </c>
      <c r="E121" s="185">
        <f>E122</f>
        <v>11.591</v>
      </c>
      <c r="F121" s="83">
        <f t="shared" si="1"/>
        <v>105.37272727272726</v>
      </c>
    </row>
    <row r="122" spans="1:6" ht="63.75">
      <c r="A122" s="87" t="s">
        <v>232</v>
      </c>
      <c r="B122" s="44" t="s">
        <v>231</v>
      </c>
      <c r="C122" s="16" t="s">
        <v>273</v>
      </c>
      <c r="D122" s="182">
        <v>11</v>
      </c>
      <c r="E122" s="182">
        <v>11.591</v>
      </c>
      <c r="F122" s="88">
        <f t="shared" si="1"/>
        <v>105.37272727272726</v>
      </c>
    </row>
    <row r="123" spans="1:6" ht="63.75">
      <c r="A123" s="76" t="s">
        <v>1</v>
      </c>
      <c r="B123" s="31" t="s">
        <v>249</v>
      </c>
      <c r="C123" s="23" t="s">
        <v>250</v>
      </c>
      <c r="D123" s="185">
        <f>D124</f>
        <v>13.5</v>
      </c>
      <c r="E123" s="185">
        <f>E124</f>
        <v>13.31454</v>
      </c>
      <c r="F123" s="83">
        <f t="shared" si="1"/>
        <v>98.62622222222221</v>
      </c>
    </row>
    <row r="124" spans="1:6" ht="76.5">
      <c r="A124" s="87" t="s">
        <v>232</v>
      </c>
      <c r="B124" s="44" t="s">
        <v>251</v>
      </c>
      <c r="C124" s="16" t="s">
        <v>252</v>
      </c>
      <c r="D124" s="182">
        <v>13.5</v>
      </c>
      <c r="E124" s="182">
        <v>13.31454</v>
      </c>
      <c r="F124" s="88">
        <f t="shared" si="1"/>
        <v>98.62622222222221</v>
      </c>
    </row>
    <row r="125" spans="1:6" ht="51">
      <c r="A125" s="76" t="s">
        <v>1</v>
      </c>
      <c r="B125" s="31" t="s">
        <v>234</v>
      </c>
      <c r="C125" s="23" t="s">
        <v>272</v>
      </c>
      <c r="D125" s="185">
        <f>D126+D127</f>
        <v>6.8</v>
      </c>
      <c r="E125" s="185">
        <f>E126+E127</f>
        <v>6.787660000000001</v>
      </c>
      <c r="F125" s="83">
        <f t="shared" si="1"/>
        <v>99.81852941176473</v>
      </c>
    </row>
    <row r="126" spans="1:6" ht="63.75">
      <c r="A126" s="87" t="s">
        <v>232</v>
      </c>
      <c r="B126" s="44" t="s">
        <v>233</v>
      </c>
      <c r="C126" s="16" t="s">
        <v>271</v>
      </c>
      <c r="D126" s="182">
        <v>5.5</v>
      </c>
      <c r="E126" s="182">
        <v>5.45014</v>
      </c>
      <c r="F126" s="88">
        <f t="shared" si="1"/>
        <v>99.09345454545455</v>
      </c>
    </row>
    <row r="127" spans="1:6" ht="63.75">
      <c r="A127" s="87" t="s">
        <v>230</v>
      </c>
      <c r="B127" s="44" t="s">
        <v>233</v>
      </c>
      <c r="C127" s="16" t="s">
        <v>271</v>
      </c>
      <c r="D127" s="182">
        <v>1.3</v>
      </c>
      <c r="E127" s="182">
        <v>1.33752</v>
      </c>
      <c r="F127" s="88">
        <f>E127/D127*100</f>
        <v>102.88615384615385</v>
      </c>
    </row>
    <row r="128" spans="1:6" ht="51">
      <c r="A128" s="98" t="s">
        <v>1</v>
      </c>
      <c r="B128" s="31" t="s">
        <v>383</v>
      </c>
      <c r="C128" s="23" t="s">
        <v>384</v>
      </c>
      <c r="D128" s="185">
        <f>D129</f>
        <v>20</v>
      </c>
      <c r="E128" s="185">
        <f>E129</f>
        <v>20</v>
      </c>
      <c r="F128" s="83">
        <f>E128/D128*100</f>
        <v>100</v>
      </c>
    </row>
    <row r="129" spans="1:6" ht="76.5">
      <c r="A129" s="106" t="s">
        <v>73</v>
      </c>
      <c r="B129" s="31" t="s">
        <v>385</v>
      </c>
      <c r="C129" s="16" t="s">
        <v>386</v>
      </c>
      <c r="D129" s="182">
        <v>20</v>
      </c>
      <c r="E129" s="182">
        <v>20</v>
      </c>
      <c r="F129" s="88">
        <f t="shared" si="1"/>
        <v>100</v>
      </c>
    </row>
    <row r="130" spans="1:6" ht="76.5">
      <c r="A130" s="76" t="s">
        <v>1</v>
      </c>
      <c r="B130" s="31" t="s">
        <v>417</v>
      </c>
      <c r="C130" s="23" t="s">
        <v>418</v>
      </c>
      <c r="D130" s="185">
        <f>D131</f>
        <v>2</v>
      </c>
      <c r="E130" s="185">
        <f>E131</f>
        <v>2</v>
      </c>
      <c r="F130" s="83">
        <f t="shared" si="1"/>
        <v>100</v>
      </c>
    </row>
    <row r="131" spans="1:6" ht="89.25">
      <c r="A131" s="87" t="s">
        <v>230</v>
      </c>
      <c r="B131" s="44" t="s">
        <v>419</v>
      </c>
      <c r="C131" s="16" t="s">
        <v>420</v>
      </c>
      <c r="D131" s="182">
        <v>2</v>
      </c>
      <c r="E131" s="182">
        <v>2</v>
      </c>
      <c r="F131" s="88">
        <f t="shared" si="1"/>
        <v>100</v>
      </c>
    </row>
    <row r="132" spans="1:6" ht="63.75">
      <c r="A132" s="76" t="s">
        <v>1</v>
      </c>
      <c r="B132" s="31" t="s">
        <v>421</v>
      </c>
      <c r="C132" s="23" t="s">
        <v>422</v>
      </c>
      <c r="D132" s="185">
        <f>D133</f>
        <v>0.15</v>
      </c>
      <c r="E132" s="185">
        <f>E133</f>
        <v>0.15</v>
      </c>
      <c r="F132" s="83">
        <f t="shared" si="1"/>
        <v>100</v>
      </c>
    </row>
    <row r="133" spans="1:6" ht="102">
      <c r="A133" s="87" t="s">
        <v>230</v>
      </c>
      <c r="B133" s="44" t="s">
        <v>423</v>
      </c>
      <c r="C133" s="16" t="s">
        <v>424</v>
      </c>
      <c r="D133" s="182">
        <v>0.15</v>
      </c>
      <c r="E133" s="182">
        <v>0.15</v>
      </c>
      <c r="F133" s="88">
        <f t="shared" si="1"/>
        <v>100</v>
      </c>
    </row>
    <row r="134" spans="1:6" ht="51">
      <c r="A134" s="76" t="s">
        <v>1</v>
      </c>
      <c r="B134" s="31" t="s">
        <v>379</v>
      </c>
      <c r="C134" s="23" t="s">
        <v>380</v>
      </c>
      <c r="D134" s="185">
        <f>D136+D135</f>
        <v>2.15</v>
      </c>
      <c r="E134" s="185">
        <f>E136+E135</f>
        <v>3.15</v>
      </c>
      <c r="F134" s="83">
        <f>E134/D134*100</f>
        <v>146.51162790697674</v>
      </c>
    </row>
    <row r="135" spans="1:6" ht="76.5">
      <c r="A135" s="87" t="s">
        <v>232</v>
      </c>
      <c r="B135" s="44" t="s">
        <v>381</v>
      </c>
      <c r="C135" s="16" t="s">
        <v>382</v>
      </c>
      <c r="D135" s="182">
        <v>2</v>
      </c>
      <c r="E135" s="182">
        <v>3</v>
      </c>
      <c r="F135" s="88">
        <f>E135/D135*100</f>
        <v>150</v>
      </c>
    </row>
    <row r="136" spans="1:6" ht="76.5">
      <c r="A136" s="87" t="s">
        <v>230</v>
      </c>
      <c r="B136" s="44" t="s">
        <v>381</v>
      </c>
      <c r="C136" s="16" t="s">
        <v>382</v>
      </c>
      <c r="D136" s="182">
        <v>0.15</v>
      </c>
      <c r="E136" s="182">
        <v>0.15</v>
      </c>
      <c r="F136" s="88">
        <f>E136/D136*100</f>
        <v>100</v>
      </c>
    </row>
    <row r="137" spans="1:6" ht="51">
      <c r="A137" s="76" t="s">
        <v>1</v>
      </c>
      <c r="B137" s="31" t="s">
        <v>214</v>
      </c>
      <c r="C137" s="23" t="s">
        <v>270</v>
      </c>
      <c r="D137" s="185">
        <f>D138+D139</f>
        <v>54.4</v>
      </c>
      <c r="E137" s="185">
        <f>E138+E139</f>
        <v>77.24892</v>
      </c>
      <c r="F137" s="83">
        <f t="shared" si="1"/>
        <v>142.0016911764706</v>
      </c>
    </row>
    <row r="138" spans="1:6" ht="76.5">
      <c r="A138" s="87" t="s">
        <v>232</v>
      </c>
      <c r="B138" s="44" t="s">
        <v>215</v>
      </c>
      <c r="C138" s="16" t="s">
        <v>269</v>
      </c>
      <c r="D138" s="182">
        <v>36.4</v>
      </c>
      <c r="E138" s="182">
        <v>44.20294</v>
      </c>
      <c r="F138" s="88">
        <f t="shared" si="1"/>
        <v>121.43664835164836</v>
      </c>
    </row>
    <row r="139" spans="1:6" ht="76.5">
      <c r="A139" s="87" t="s">
        <v>230</v>
      </c>
      <c r="B139" s="44" t="s">
        <v>215</v>
      </c>
      <c r="C139" s="16" t="s">
        <v>269</v>
      </c>
      <c r="D139" s="182">
        <v>18</v>
      </c>
      <c r="E139" s="182">
        <v>33.04598</v>
      </c>
      <c r="F139" s="88">
        <f t="shared" si="1"/>
        <v>183.58877777777778</v>
      </c>
    </row>
    <row r="140" spans="1:6" ht="38.25">
      <c r="A140" s="76" t="s">
        <v>1</v>
      </c>
      <c r="B140" s="31" t="s">
        <v>237</v>
      </c>
      <c r="C140" s="23" t="s">
        <v>236</v>
      </c>
      <c r="D140" s="185">
        <f>D142+D141</f>
        <v>610</v>
      </c>
      <c r="E140" s="185">
        <f>E142+E141</f>
        <v>659.32162</v>
      </c>
      <c r="F140" s="83">
        <f t="shared" si="1"/>
        <v>108.08551147540983</v>
      </c>
    </row>
    <row r="141" spans="1:6" ht="38.25">
      <c r="A141" s="87" t="s">
        <v>282</v>
      </c>
      <c r="B141" s="44" t="s">
        <v>253</v>
      </c>
      <c r="C141" s="16" t="s">
        <v>254</v>
      </c>
      <c r="D141" s="182">
        <v>105</v>
      </c>
      <c r="E141" s="182">
        <v>113.79273</v>
      </c>
      <c r="F141" s="88">
        <f t="shared" si="1"/>
        <v>108.37402857142857</v>
      </c>
    </row>
    <row r="142" spans="1:6" ht="38.25">
      <c r="A142" s="87" t="s">
        <v>238</v>
      </c>
      <c r="B142" s="44" t="s">
        <v>253</v>
      </c>
      <c r="C142" s="16" t="s">
        <v>254</v>
      </c>
      <c r="D142" s="182">
        <v>505</v>
      </c>
      <c r="E142" s="182">
        <v>545.52889</v>
      </c>
      <c r="F142" s="88">
        <f t="shared" si="1"/>
        <v>108.02552277227724</v>
      </c>
    </row>
    <row r="143" spans="1:6" ht="102">
      <c r="A143" s="76" t="s">
        <v>1</v>
      </c>
      <c r="B143" s="31" t="s">
        <v>296</v>
      </c>
      <c r="C143" s="23" t="s">
        <v>297</v>
      </c>
      <c r="D143" s="185">
        <f>D147+D144</f>
        <v>10207.7</v>
      </c>
      <c r="E143" s="185">
        <f>E147+E144</f>
        <v>10286.92384</v>
      </c>
      <c r="F143" s="83">
        <f t="shared" si="1"/>
        <v>100.7761184204081</v>
      </c>
    </row>
    <row r="144" spans="1:6" ht="63.75">
      <c r="A144" s="76" t="s">
        <v>1</v>
      </c>
      <c r="B144" s="31" t="s">
        <v>387</v>
      </c>
      <c r="C144" s="23" t="s">
        <v>388</v>
      </c>
      <c r="D144" s="185">
        <f>D145+D146</f>
        <v>9614</v>
      </c>
      <c r="E144" s="185">
        <f>E145+E146</f>
        <v>9613.8038</v>
      </c>
      <c r="F144" s="83">
        <f t="shared" si="1"/>
        <v>99.99795922612856</v>
      </c>
    </row>
    <row r="145" spans="1:6" ht="76.5">
      <c r="A145" s="87" t="s">
        <v>65</v>
      </c>
      <c r="B145" s="109" t="s">
        <v>389</v>
      </c>
      <c r="C145" s="16" t="s">
        <v>390</v>
      </c>
      <c r="D145" s="182">
        <v>9587</v>
      </c>
      <c r="E145" s="182">
        <v>9586.80439</v>
      </c>
      <c r="F145" s="88">
        <f t="shared" si="1"/>
        <v>99.99795963283611</v>
      </c>
    </row>
    <row r="146" spans="1:6" ht="76.5">
      <c r="A146" s="87" t="s">
        <v>157</v>
      </c>
      <c r="B146" s="109" t="s">
        <v>389</v>
      </c>
      <c r="C146" s="16" t="s">
        <v>390</v>
      </c>
      <c r="D146" s="182">
        <v>27</v>
      </c>
      <c r="E146" s="182">
        <v>26.99941</v>
      </c>
      <c r="F146" s="88">
        <f t="shared" si="1"/>
        <v>99.99781481481482</v>
      </c>
    </row>
    <row r="147" spans="1:6" ht="76.5">
      <c r="A147" s="76" t="s">
        <v>1</v>
      </c>
      <c r="B147" s="31" t="s">
        <v>292</v>
      </c>
      <c r="C147" s="23" t="s">
        <v>293</v>
      </c>
      <c r="D147" s="185">
        <f>D148</f>
        <v>593.7</v>
      </c>
      <c r="E147" s="185">
        <f>E148</f>
        <v>673.12004</v>
      </c>
      <c r="F147" s="83">
        <f>E147/D147*100</f>
        <v>113.37713323227219</v>
      </c>
    </row>
    <row r="148" spans="1:6" ht="63.75">
      <c r="A148" s="87" t="s">
        <v>73</v>
      </c>
      <c r="B148" s="44" t="s">
        <v>294</v>
      </c>
      <c r="C148" s="16" t="s">
        <v>295</v>
      </c>
      <c r="D148" s="182">
        <v>593.7</v>
      </c>
      <c r="E148" s="182">
        <v>673.12004</v>
      </c>
      <c r="F148" s="88">
        <f t="shared" si="1"/>
        <v>113.37713323227219</v>
      </c>
    </row>
    <row r="149" spans="1:6" ht="12.75">
      <c r="A149" s="98" t="s">
        <v>1</v>
      </c>
      <c r="B149" s="99" t="s">
        <v>360</v>
      </c>
      <c r="C149" s="100" t="s">
        <v>361</v>
      </c>
      <c r="D149" s="187">
        <f>D150</f>
        <v>72.3</v>
      </c>
      <c r="E149" s="187">
        <f>E150</f>
        <v>66.35637</v>
      </c>
      <c r="F149" s="83">
        <f t="shared" si="1"/>
        <v>91.77921161825726</v>
      </c>
    </row>
    <row r="150" spans="1:6" ht="51">
      <c r="A150" s="76" t="s">
        <v>1</v>
      </c>
      <c r="B150" s="31" t="s">
        <v>362</v>
      </c>
      <c r="C150" s="23" t="s">
        <v>363</v>
      </c>
      <c r="D150" s="185">
        <f>D151</f>
        <v>72.3</v>
      </c>
      <c r="E150" s="185">
        <f>E151</f>
        <v>66.35637</v>
      </c>
      <c r="F150" s="83">
        <f t="shared" si="1"/>
        <v>91.77921161825726</v>
      </c>
    </row>
    <row r="151" spans="1:6" ht="63.75">
      <c r="A151" s="76" t="s">
        <v>1</v>
      </c>
      <c r="B151" s="31" t="s">
        <v>364</v>
      </c>
      <c r="C151" s="23" t="s">
        <v>365</v>
      </c>
      <c r="D151" s="185">
        <f>SUM(D152:D153)</f>
        <v>72.3</v>
      </c>
      <c r="E151" s="185">
        <f>SUM(E152:E153)</f>
        <v>66.35637</v>
      </c>
      <c r="F151" s="83">
        <f t="shared" si="1"/>
        <v>91.77921161825726</v>
      </c>
    </row>
    <row r="152" spans="1:6" ht="63.75">
      <c r="A152" s="87" t="s">
        <v>366</v>
      </c>
      <c r="B152" s="44" t="s">
        <v>364</v>
      </c>
      <c r="C152" s="131" t="s">
        <v>365</v>
      </c>
      <c r="D152" s="182">
        <v>71.5</v>
      </c>
      <c r="E152" s="182">
        <v>65.55637</v>
      </c>
      <c r="F152" s="88">
        <f t="shared" si="1"/>
        <v>91.68723076923077</v>
      </c>
    </row>
    <row r="153" spans="1:6" ht="64.5" thickBot="1">
      <c r="A153" s="87" t="s">
        <v>63</v>
      </c>
      <c r="B153" s="44" t="s">
        <v>364</v>
      </c>
      <c r="C153" s="131" t="s">
        <v>365</v>
      </c>
      <c r="D153" s="182">
        <v>0.8</v>
      </c>
      <c r="E153" s="182">
        <v>0.8</v>
      </c>
      <c r="F153" s="88">
        <f>E153/D153*100</f>
        <v>100</v>
      </c>
    </row>
    <row r="154" spans="1:6" ht="15" thickBot="1">
      <c r="A154" s="29" t="s">
        <v>1</v>
      </c>
      <c r="B154" s="46" t="s">
        <v>367</v>
      </c>
      <c r="C154" s="30" t="s">
        <v>368</v>
      </c>
      <c r="D154" s="180">
        <f>D155</f>
        <v>0</v>
      </c>
      <c r="E154" s="180">
        <f>E155</f>
        <v>5.98431</v>
      </c>
      <c r="F154" s="86"/>
    </row>
    <row r="155" spans="1:6" ht="12.75">
      <c r="A155" s="98" t="s">
        <v>1</v>
      </c>
      <c r="B155" s="18" t="s">
        <v>369</v>
      </c>
      <c r="C155" s="19" t="s">
        <v>370</v>
      </c>
      <c r="D155" s="184">
        <f>D157+D156</f>
        <v>0</v>
      </c>
      <c r="E155" s="184">
        <f>E157+E156-0.1</f>
        <v>5.98431</v>
      </c>
      <c r="F155" s="88"/>
    </row>
    <row r="156" spans="1:6" ht="25.5">
      <c r="A156" s="87" t="s">
        <v>65</v>
      </c>
      <c r="B156" s="44" t="s">
        <v>371</v>
      </c>
      <c r="C156" s="45" t="s">
        <v>372</v>
      </c>
      <c r="D156" s="181">
        <v>0</v>
      </c>
      <c r="E156" s="181">
        <v>1.8437</v>
      </c>
      <c r="F156" s="88"/>
    </row>
    <row r="157" spans="1:6" ht="26.25" thickBot="1">
      <c r="A157" s="87" t="s">
        <v>73</v>
      </c>
      <c r="B157" s="44" t="s">
        <v>371</v>
      </c>
      <c r="C157" s="45" t="s">
        <v>372</v>
      </c>
      <c r="D157" s="181">
        <v>0</v>
      </c>
      <c r="E157" s="181">
        <f>4.14061+0.1</f>
        <v>4.240609999999999</v>
      </c>
      <c r="F157" s="88"/>
    </row>
    <row r="158" spans="1:6" ht="29.25" thickBot="1">
      <c r="A158" s="29" t="s">
        <v>1</v>
      </c>
      <c r="B158" s="3" t="s">
        <v>138</v>
      </c>
      <c r="C158" s="30" t="s">
        <v>139</v>
      </c>
      <c r="D158" s="180">
        <f>D159+D239+D244</f>
        <v>2693602.88651</v>
      </c>
      <c r="E158" s="180">
        <f>E159+E239+E244</f>
        <v>2691419.58887</v>
      </c>
      <c r="F158" s="54">
        <f t="shared" si="1"/>
        <v>99.9189450809199</v>
      </c>
    </row>
    <row r="159" spans="1:6" ht="43.5" thickBot="1">
      <c r="A159" s="29" t="s">
        <v>1</v>
      </c>
      <c r="B159" s="3" t="s">
        <v>140</v>
      </c>
      <c r="C159" s="30" t="s">
        <v>141</v>
      </c>
      <c r="D159" s="180">
        <f>D160+D175+D206+D222</f>
        <v>2716274.6868600002</v>
      </c>
      <c r="E159" s="180">
        <f>E160+E175+E206+E222</f>
        <v>2714091.3892200002</v>
      </c>
      <c r="F159" s="54">
        <f t="shared" si="1"/>
        <v>99.9196216181463</v>
      </c>
    </row>
    <row r="160" spans="1:6" ht="26.25" thickBot="1">
      <c r="A160" s="98" t="s">
        <v>1</v>
      </c>
      <c r="B160" s="18" t="s">
        <v>142</v>
      </c>
      <c r="C160" s="19" t="s">
        <v>143</v>
      </c>
      <c r="D160" s="184">
        <f>D161+D167+D163+D173+D171</f>
        <v>352363.11</v>
      </c>
      <c r="E160" s="184">
        <f>E161+E167+E163+E173+E171</f>
        <v>352390.10957</v>
      </c>
      <c r="F160" s="55">
        <f t="shared" si="1"/>
        <v>100.00766242811285</v>
      </c>
    </row>
    <row r="161" spans="1:6" ht="12.75">
      <c r="A161" s="76" t="s">
        <v>1</v>
      </c>
      <c r="B161" s="31" t="s">
        <v>144</v>
      </c>
      <c r="C161" s="32" t="s">
        <v>145</v>
      </c>
      <c r="D161" s="185">
        <f>D162</f>
        <v>182118</v>
      </c>
      <c r="E161" s="185">
        <f>E162</f>
        <v>182118</v>
      </c>
      <c r="F161" s="83">
        <f t="shared" si="1"/>
        <v>100</v>
      </c>
    </row>
    <row r="162" spans="1:6" ht="25.5">
      <c r="A162" s="87" t="s">
        <v>146</v>
      </c>
      <c r="B162" s="33" t="s">
        <v>147</v>
      </c>
      <c r="C162" s="34" t="s">
        <v>256</v>
      </c>
      <c r="D162" s="182">
        <v>182118</v>
      </c>
      <c r="E162" s="188">
        <v>182118</v>
      </c>
      <c r="F162" s="88">
        <f t="shared" si="1"/>
        <v>100</v>
      </c>
    </row>
    <row r="163" spans="1:6" ht="38.25">
      <c r="A163" s="76" t="s">
        <v>1</v>
      </c>
      <c r="B163" s="36" t="s">
        <v>283</v>
      </c>
      <c r="C163" s="35" t="s">
        <v>284</v>
      </c>
      <c r="D163" s="184">
        <f>D164</f>
        <v>52341.5</v>
      </c>
      <c r="E163" s="184">
        <f>E164</f>
        <v>52368.49957</v>
      </c>
      <c r="F163" s="83">
        <f t="shared" si="1"/>
        <v>100.05158348537968</v>
      </c>
    </row>
    <row r="164" spans="1:6" ht="38.25">
      <c r="A164" s="76" t="s">
        <v>1</v>
      </c>
      <c r="B164" s="36" t="s">
        <v>285</v>
      </c>
      <c r="C164" s="35" t="s">
        <v>286</v>
      </c>
      <c r="D164" s="184">
        <f>D166+D165</f>
        <v>52341.5</v>
      </c>
      <c r="E164" s="184">
        <f>E166+E165</f>
        <v>52368.49957</v>
      </c>
      <c r="F164" s="83">
        <f t="shared" si="1"/>
        <v>100.05158348537968</v>
      </c>
    </row>
    <row r="165" spans="1:6" ht="76.5">
      <c r="A165" s="112">
        <v>792</v>
      </c>
      <c r="B165" s="51" t="s">
        <v>425</v>
      </c>
      <c r="C165" s="12" t="s">
        <v>426</v>
      </c>
      <c r="D165" s="189">
        <v>10770.1</v>
      </c>
      <c r="E165" s="190">
        <v>10770.1</v>
      </c>
      <c r="F165" s="88">
        <f t="shared" si="1"/>
        <v>100</v>
      </c>
    </row>
    <row r="166" spans="1:6" ht="38.25">
      <c r="A166" s="112">
        <v>792</v>
      </c>
      <c r="B166" s="51" t="s">
        <v>287</v>
      </c>
      <c r="C166" s="28" t="s">
        <v>288</v>
      </c>
      <c r="D166" s="191">
        <v>41571.4</v>
      </c>
      <c r="E166" s="190">
        <v>41598.39957</v>
      </c>
      <c r="F166" s="88">
        <f>E166/D166*100</f>
        <v>100.06494746388141</v>
      </c>
    </row>
    <row r="167" spans="1:6" ht="51">
      <c r="A167" s="98" t="s">
        <v>1</v>
      </c>
      <c r="B167" s="124" t="s">
        <v>260</v>
      </c>
      <c r="C167" s="135" t="s">
        <v>259</v>
      </c>
      <c r="D167" s="184">
        <f>D168</f>
        <v>97202</v>
      </c>
      <c r="E167" s="184">
        <f>E168</f>
        <v>97202</v>
      </c>
      <c r="F167" s="83">
        <f t="shared" si="1"/>
        <v>100</v>
      </c>
    </row>
    <row r="168" spans="1:6" ht="38.25">
      <c r="A168" s="76" t="s">
        <v>1</v>
      </c>
      <c r="B168" s="36" t="s">
        <v>258</v>
      </c>
      <c r="C168" s="35" t="s">
        <v>257</v>
      </c>
      <c r="D168" s="185">
        <f>SUM(D169:D170)</f>
        <v>97202</v>
      </c>
      <c r="E168" s="185">
        <f>SUM(E169:E170)</f>
        <v>97202</v>
      </c>
      <c r="F168" s="83">
        <f t="shared" si="1"/>
        <v>100</v>
      </c>
    </row>
    <row r="169" spans="1:6" ht="63.75">
      <c r="A169" s="113" t="s">
        <v>146</v>
      </c>
      <c r="B169" s="52" t="s">
        <v>280</v>
      </c>
      <c r="C169" s="12" t="s">
        <v>316</v>
      </c>
      <c r="D169" s="189">
        <v>76694</v>
      </c>
      <c r="E169" s="188">
        <v>76694</v>
      </c>
      <c r="F169" s="88">
        <f t="shared" si="1"/>
        <v>100</v>
      </c>
    </row>
    <row r="170" spans="1:6" ht="76.5">
      <c r="A170" s="114" t="s">
        <v>146</v>
      </c>
      <c r="B170" s="81" t="s">
        <v>281</v>
      </c>
      <c r="C170" s="50" t="s">
        <v>312</v>
      </c>
      <c r="D170" s="192">
        <v>20508</v>
      </c>
      <c r="E170" s="188">
        <v>20508</v>
      </c>
      <c r="F170" s="111">
        <f t="shared" si="1"/>
        <v>100</v>
      </c>
    </row>
    <row r="171" spans="1:6" ht="38.25">
      <c r="A171" s="76" t="s">
        <v>1</v>
      </c>
      <c r="B171" s="36" t="s">
        <v>427</v>
      </c>
      <c r="C171" s="130" t="s">
        <v>428</v>
      </c>
      <c r="D171" s="193">
        <f>D172</f>
        <v>17000</v>
      </c>
      <c r="E171" s="193">
        <f>E172</f>
        <v>17000</v>
      </c>
      <c r="F171" s="110">
        <f>F172</f>
        <v>100</v>
      </c>
    </row>
    <row r="172" spans="1:6" ht="38.25">
      <c r="A172" s="84" t="s">
        <v>146</v>
      </c>
      <c r="B172" s="63" t="s">
        <v>429</v>
      </c>
      <c r="C172" s="136" t="s">
        <v>430</v>
      </c>
      <c r="D172" s="183">
        <v>17000</v>
      </c>
      <c r="E172" s="188">
        <v>17000</v>
      </c>
      <c r="F172" s="111">
        <f>E172/D172*100</f>
        <v>100</v>
      </c>
    </row>
    <row r="173" spans="1:6" ht="25.5">
      <c r="A173" s="76" t="s">
        <v>1</v>
      </c>
      <c r="B173" s="129" t="s">
        <v>404</v>
      </c>
      <c r="C173" s="137" t="s">
        <v>405</v>
      </c>
      <c r="D173" s="185">
        <f>D174</f>
        <v>3701.61</v>
      </c>
      <c r="E173" s="185">
        <f>E174</f>
        <v>3701.61</v>
      </c>
      <c r="F173" s="110">
        <f t="shared" si="1"/>
        <v>100</v>
      </c>
    </row>
    <row r="174" spans="1:6" ht="13.5" thickBot="1">
      <c r="A174" s="138">
        <v>792</v>
      </c>
      <c r="B174" s="139" t="s">
        <v>397</v>
      </c>
      <c r="C174" s="140" t="s">
        <v>398</v>
      </c>
      <c r="D174" s="186">
        <v>3701.61</v>
      </c>
      <c r="E174" s="194">
        <v>3701.61</v>
      </c>
      <c r="F174" s="85">
        <f>E174/D174*100</f>
        <v>100</v>
      </c>
    </row>
    <row r="175" spans="1:6" ht="26.25" thickBot="1">
      <c r="A175" s="163" t="s">
        <v>1</v>
      </c>
      <c r="B175" s="149" t="s">
        <v>148</v>
      </c>
      <c r="C175" s="47" t="s">
        <v>149</v>
      </c>
      <c r="D175" s="195">
        <f>SUM(D176:D187)-D186</f>
        <v>777930.545</v>
      </c>
      <c r="E175" s="195">
        <f>SUM(E176:E187)-E186</f>
        <v>777286.94779</v>
      </c>
      <c r="F175" s="55">
        <f>E175/D175*100</f>
        <v>99.9172680370842</v>
      </c>
    </row>
    <row r="176" spans="1:6" ht="38.25">
      <c r="A176" s="106" t="s">
        <v>94</v>
      </c>
      <c r="B176" s="15" t="s">
        <v>308</v>
      </c>
      <c r="C176" s="107" t="s">
        <v>307</v>
      </c>
      <c r="D176" s="181">
        <f>28134+15366</f>
        <v>43500</v>
      </c>
      <c r="E176" s="196">
        <v>43490.44653</v>
      </c>
      <c r="F176" s="88">
        <f>E176/D176*100</f>
        <v>99.978038</v>
      </c>
    </row>
    <row r="177" spans="1:6" ht="38.25">
      <c r="A177" s="108">
        <v>767</v>
      </c>
      <c r="B177" s="43" t="s">
        <v>306</v>
      </c>
      <c r="C177" s="68" t="s">
        <v>431</v>
      </c>
      <c r="D177" s="182">
        <v>490.1</v>
      </c>
      <c r="E177" s="188">
        <v>490.1</v>
      </c>
      <c r="F177" s="88">
        <f>E177/D177*100</f>
        <v>100</v>
      </c>
    </row>
    <row r="178" spans="1:6" ht="38.25">
      <c r="A178" s="141">
        <v>732</v>
      </c>
      <c r="B178" s="42" t="s">
        <v>432</v>
      </c>
      <c r="C178" s="39" t="s">
        <v>433</v>
      </c>
      <c r="D178" s="197">
        <v>83066.7</v>
      </c>
      <c r="E178" s="188">
        <v>83066.7</v>
      </c>
      <c r="F178" s="88">
        <f t="shared" si="1"/>
        <v>100</v>
      </c>
    </row>
    <row r="179" spans="1:6" ht="63.75">
      <c r="A179" s="108">
        <v>732</v>
      </c>
      <c r="B179" s="42" t="s">
        <v>302</v>
      </c>
      <c r="C179" s="39" t="s">
        <v>301</v>
      </c>
      <c r="D179" s="197">
        <v>1947.8</v>
      </c>
      <c r="E179" s="188">
        <v>1947.8</v>
      </c>
      <c r="F179" s="88">
        <f t="shared" si="1"/>
        <v>100</v>
      </c>
    </row>
    <row r="180" spans="1:6" ht="63.75">
      <c r="A180" s="141">
        <v>773</v>
      </c>
      <c r="B180" s="42" t="s">
        <v>304</v>
      </c>
      <c r="C180" s="39" t="s">
        <v>303</v>
      </c>
      <c r="D180" s="197">
        <v>55030.4</v>
      </c>
      <c r="E180" s="188">
        <v>55030.4</v>
      </c>
      <c r="F180" s="88">
        <f>E180/D180*100</f>
        <v>100</v>
      </c>
    </row>
    <row r="181" spans="1:6" ht="63.75">
      <c r="A181" s="141">
        <v>758</v>
      </c>
      <c r="B181" s="42" t="s">
        <v>434</v>
      </c>
      <c r="C181" s="39" t="s">
        <v>435</v>
      </c>
      <c r="D181" s="197">
        <v>4306.6</v>
      </c>
      <c r="E181" s="188">
        <v>4306.6</v>
      </c>
      <c r="F181" s="88">
        <f>E181/D181*100</f>
        <v>100</v>
      </c>
    </row>
    <row r="182" spans="1:6" ht="38.25">
      <c r="A182" s="115">
        <v>733</v>
      </c>
      <c r="B182" s="44" t="s">
        <v>305</v>
      </c>
      <c r="C182" s="45" t="s">
        <v>216</v>
      </c>
      <c r="D182" s="182">
        <v>9539.1</v>
      </c>
      <c r="E182" s="188">
        <v>9259.41276</v>
      </c>
      <c r="F182" s="88">
        <f>E182/D182*100</f>
        <v>97.06799131993583</v>
      </c>
    </row>
    <row r="183" spans="1:6" ht="25.5">
      <c r="A183" s="115">
        <v>758</v>
      </c>
      <c r="B183" s="44" t="s">
        <v>309</v>
      </c>
      <c r="C183" s="45" t="s">
        <v>436</v>
      </c>
      <c r="D183" s="182">
        <v>515.4</v>
      </c>
      <c r="E183" s="188">
        <v>515.4</v>
      </c>
      <c r="F183" s="88">
        <f t="shared" si="1"/>
        <v>100</v>
      </c>
    </row>
    <row r="184" spans="1:6" ht="51">
      <c r="A184" s="108">
        <v>732</v>
      </c>
      <c r="B184" s="43" t="s">
        <v>311</v>
      </c>
      <c r="C184" s="40" t="s">
        <v>310</v>
      </c>
      <c r="D184" s="182">
        <v>62689.1</v>
      </c>
      <c r="E184" s="188">
        <v>62689.1</v>
      </c>
      <c r="F184" s="88">
        <f t="shared" si="1"/>
        <v>100</v>
      </c>
    </row>
    <row r="185" spans="1:6" ht="12.75">
      <c r="A185" s="76" t="s">
        <v>1</v>
      </c>
      <c r="B185" s="31" t="s">
        <v>321</v>
      </c>
      <c r="C185" s="32" t="s">
        <v>322</v>
      </c>
      <c r="D185" s="185">
        <f>D186</f>
        <v>784.106</v>
      </c>
      <c r="E185" s="185">
        <f>E186</f>
        <v>784.106</v>
      </c>
      <c r="F185" s="83">
        <f t="shared" si="1"/>
        <v>100</v>
      </c>
    </row>
    <row r="186" spans="1:6" ht="51">
      <c r="A186" s="108">
        <v>773</v>
      </c>
      <c r="B186" s="43" t="s">
        <v>323</v>
      </c>
      <c r="C186" s="40" t="s">
        <v>324</v>
      </c>
      <c r="D186" s="182">
        <v>784.106</v>
      </c>
      <c r="E186" s="188">
        <v>784.106</v>
      </c>
      <c r="F186" s="88">
        <f>E186/D186*100</f>
        <v>100</v>
      </c>
    </row>
    <row r="187" spans="1:6" ht="12.75">
      <c r="A187" s="76" t="s">
        <v>1</v>
      </c>
      <c r="B187" s="31" t="s">
        <v>151</v>
      </c>
      <c r="C187" s="32" t="s">
        <v>152</v>
      </c>
      <c r="D187" s="185">
        <f>SUM(D188:D205)</f>
        <v>516061.239</v>
      </c>
      <c r="E187" s="185">
        <f>SUM(E188:E205)</f>
        <v>515706.8825</v>
      </c>
      <c r="F187" s="83">
        <f aca="true" t="shared" si="2" ref="F187:F249">E187/D187*100</f>
        <v>99.93133440893824</v>
      </c>
    </row>
    <row r="188" spans="1:6" ht="51">
      <c r="A188" s="116">
        <v>703</v>
      </c>
      <c r="B188" s="11" t="s">
        <v>153</v>
      </c>
      <c r="C188" s="69" t="s">
        <v>265</v>
      </c>
      <c r="D188" s="189">
        <v>1102.1</v>
      </c>
      <c r="E188" s="190">
        <v>1102.099</v>
      </c>
      <c r="F188" s="88">
        <f t="shared" si="2"/>
        <v>99.99990926413211</v>
      </c>
    </row>
    <row r="189" spans="1:6" ht="38.25">
      <c r="A189" s="116">
        <v>732</v>
      </c>
      <c r="B189" s="70" t="s">
        <v>192</v>
      </c>
      <c r="C189" s="71" t="s">
        <v>193</v>
      </c>
      <c r="D189" s="189">
        <v>2899.6</v>
      </c>
      <c r="E189" s="190">
        <v>2899.6</v>
      </c>
      <c r="F189" s="88">
        <f t="shared" si="2"/>
        <v>100</v>
      </c>
    </row>
    <row r="190" spans="1:6" ht="38.25">
      <c r="A190" s="113" t="s">
        <v>65</v>
      </c>
      <c r="B190" s="61" t="s">
        <v>154</v>
      </c>
      <c r="C190" s="71" t="s">
        <v>191</v>
      </c>
      <c r="D190" s="189">
        <v>5143.2</v>
      </c>
      <c r="E190" s="190">
        <v>4789.4535</v>
      </c>
      <c r="F190" s="117">
        <f t="shared" si="2"/>
        <v>93.12205436304247</v>
      </c>
    </row>
    <row r="191" spans="1:6" ht="63.75">
      <c r="A191" s="116">
        <v>758</v>
      </c>
      <c r="B191" s="58" t="s">
        <v>155</v>
      </c>
      <c r="C191" s="72" t="s">
        <v>156</v>
      </c>
      <c r="D191" s="198">
        <v>57231.6</v>
      </c>
      <c r="E191" s="190">
        <v>57231.6</v>
      </c>
      <c r="F191" s="117">
        <f>E191/D191*100</f>
        <v>100</v>
      </c>
    </row>
    <row r="192" spans="1:6" ht="25.5">
      <c r="A192" s="118">
        <v>733</v>
      </c>
      <c r="B192" s="77" t="s">
        <v>158</v>
      </c>
      <c r="C192" s="78" t="s">
        <v>159</v>
      </c>
      <c r="D192" s="198">
        <v>5985.339</v>
      </c>
      <c r="E192" s="190">
        <v>5984.73</v>
      </c>
      <c r="F192" s="117">
        <f t="shared" si="2"/>
        <v>99.98982513772403</v>
      </c>
    </row>
    <row r="193" spans="1:6" ht="51">
      <c r="A193" s="116">
        <v>773</v>
      </c>
      <c r="B193" s="73" t="s">
        <v>160</v>
      </c>
      <c r="C193" s="41" t="s">
        <v>317</v>
      </c>
      <c r="D193" s="198">
        <v>3985.2</v>
      </c>
      <c r="E193" s="190">
        <v>3985.2</v>
      </c>
      <c r="F193" s="117">
        <f t="shared" si="2"/>
        <v>100</v>
      </c>
    </row>
    <row r="194" spans="1:6" ht="25.5">
      <c r="A194" s="119" t="s">
        <v>157</v>
      </c>
      <c r="B194" s="11" t="s">
        <v>161</v>
      </c>
      <c r="C194" s="12" t="s">
        <v>162</v>
      </c>
      <c r="D194" s="198">
        <v>41365</v>
      </c>
      <c r="E194" s="190">
        <v>41365</v>
      </c>
      <c r="F194" s="117">
        <f t="shared" si="2"/>
        <v>100</v>
      </c>
    </row>
    <row r="195" spans="1:6" ht="25.5">
      <c r="A195" s="119" t="s">
        <v>263</v>
      </c>
      <c r="B195" s="52" t="s">
        <v>289</v>
      </c>
      <c r="C195" s="74" t="s">
        <v>290</v>
      </c>
      <c r="D195" s="198">
        <v>5176.5</v>
      </c>
      <c r="E195" s="190">
        <v>5176.5</v>
      </c>
      <c r="F195" s="117">
        <f t="shared" si="2"/>
        <v>100</v>
      </c>
    </row>
    <row r="196" spans="1:6" ht="38.25">
      <c r="A196" s="119" t="s">
        <v>157</v>
      </c>
      <c r="B196" s="52" t="s">
        <v>437</v>
      </c>
      <c r="C196" s="74" t="s">
        <v>438</v>
      </c>
      <c r="D196" s="198">
        <v>100</v>
      </c>
      <c r="E196" s="190">
        <v>100</v>
      </c>
      <c r="F196" s="117">
        <f t="shared" si="2"/>
        <v>100</v>
      </c>
    </row>
    <row r="197" spans="1:6" ht="38.25">
      <c r="A197" s="116">
        <v>767</v>
      </c>
      <c r="B197" s="73" t="s">
        <v>163</v>
      </c>
      <c r="C197" s="41" t="s">
        <v>164</v>
      </c>
      <c r="D197" s="198">
        <v>1612.9</v>
      </c>
      <c r="E197" s="190">
        <v>1612.9</v>
      </c>
      <c r="F197" s="117">
        <f>E197/D197*100</f>
        <v>100</v>
      </c>
    </row>
    <row r="198" spans="1:6" ht="51">
      <c r="A198" s="116">
        <v>767</v>
      </c>
      <c r="B198" s="52" t="s">
        <v>261</v>
      </c>
      <c r="C198" s="8" t="s">
        <v>262</v>
      </c>
      <c r="D198" s="199">
        <v>25000</v>
      </c>
      <c r="E198" s="190">
        <v>25000</v>
      </c>
      <c r="F198" s="117">
        <f>E198/D198*100</f>
        <v>100</v>
      </c>
    </row>
    <row r="199" spans="1:6" ht="38.25">
      <c r="A199" s="118">
        <v>733</v>
      </c>
      <c r="B199" s="52" t="s">
        <v>439</v>
      </c>
      <c r="C199" s="8" t="s">
        <v>440</v>
      </c>
      <c r="D199" s="200">
        <v>11407.5</v>
      </c>
      <c r="E199" s="190">
        <v>11407.5</v>
      </c>
      <c r="F199" s="117">
        <f t="shared" si="2"/>
        <v>100</v>
      </c>
    </row>
    <row r="200" spans="1:6" ht="76.5">
      <c r="A200" s="118">
        <v>732</v>
      </c>
      <c r="B200" s="52" t="s">
        <v>336</v>
      </c>
      <c r="C200" s="8" t="s">
        <v>337</v>
      </c>
      <c r="D200" s="200">
        <v>15442.7</v>
      </c>
      <c r="E200" s="190">
        <v>15442.7</v>
      </c>
      <c r="F200" s="117">
        <f t="shared" si="2"/>
        <v>100</v>
      </c>
    </row>
    <row r="201" spans="1:6" ht="51">
      <c r="A201" s="142">
        <v>732</v>
      </c>
      <c r="B201" s="81" t="s">
        <v>441</v>
      </c>
      <c r="C201" s="50" t="s">
        <v>442</v>
      </c>
      <c r="D201" s="200">
        <v>19949.3</v>
      </c>
      <c r="E201" s="190">
        <v>19949.3</v>
      </c>
      <c r="F201" s="117">
        <f t="shared" si="2"/>
        <v>100</v>
      </c>
    </row>
    <row r="202" spans="1:6" ht="38.25">
      <c r="A202" s="121">
        <v>732</v>
      </c>
      <c r="B202" s="81" t="s">
        <v>276</v>
      </c>
      <c r="C202" s="50" t="s">
        <v>277</v>
      </c>
      <c r="D202" s="200">
        <v>115580</v>
      </c>
      <c r="E202" s="190">
        <v>115580</v>
      </c>
      <c r="F202" s="117">
        <f t="shared" si="2"/>
        <v>100</v>
      </c>
    </row>
    <row r="203" spans="1:6" ht="51">
      <c r="A203" s="143">
        <v>773</v>
      </c>
      <c r="B203" s="79" t="s">
        <v>443</v>
      </c>
      <c r="C203" s="144" t="s">
        <v>444</v>
      </c>
      <c r="D203" s="201">
        <v>1182</v>
      </c>
      <c r="E203" s="190">
        <v>1182</v>
      </c>
      <c r="F203" s="117">
        <f t="shared" si="2"/>
        <v>100</v>
      </c>
    </row>
    <row r="204" spans="1:6" ht="51">
      <c r="A204" s="116">
        <v>767</v>
      </c>
      <c r="B204" s="52" t="s">
        <v>319</v>
      </c>
      <c r="C204" s="8" t="s">
        <v>320</v>
      </c>
      <c r="D204" s="199">
        <v>3174.3</v>
      </c>
      <c r="E204" s="190">
        <v>3174.3</v>
      </c>
      <c r="F204" s="120">
        <f>E204/D204*100</f>
        <v>100</v>
      </c>
    </row>
    <row r="205" spans="1:6" ht="64.5" thickBot="1">
      <c r="A205" s="145">
        <v>732</v>
      </c>
      <c r="B205" s="146" t="s">
        <v>445</v>
      </c>
      <c r="C205" s="147" t="s">
        <v>446</v>
      </c>
      <c r="D205" s="202">
        <v>199724</v>
      </c>
      <c r="E205" s="203">
        <v>199724</v>
      </c>
      <c r="F205" s="162">
        <f>E205/D205*100</f>
        <v>100</v>
      </c>
    </row>
    <row r="206" spans="1:6" ht="13.5" thickBot="1">
      <c r="A206" s="37" t="s">
        <v>1</v>
      </c>
      <c r="B206" s="46" t="s">
        <v>165</v>
      </c>
      <c r="C206" s="47" t="s">
        <v>166</v>
      </c>
      <c r="D206" s="195">
        <f>SUM(D217:D221)+D207</f>
        <v>1113376.5</v>
      </c>
      <c r="E206" s="195">
        <f>SUM(E217:E221)+E207</f>
        <v>1113676.5</v>
      </c>
      <c r="F206" s="55">
        <f>E206/D206*100</f>
        <v>100.02694506305818</v>
      </c>
    </row>
    <row r="207" spans="1:6" ht="25.5">
      <c r="A207" s="98" t="s">
        <v>1</v>
      </c>
      <c r="B207" s="26" t="s">
        <v>167</v>
      </c>
      <c r="C207" s="27" t="s">
        <v>168</v>
      </c>
      <c r="D207" s="184">
        <f>SUM(D208:D216)</f>
        <v>952134.1000000001</v>
      </c>
      <c r="E207" s="184">
        <f>SUM(E208:E216)</f>
        <v>952134.1000000001</v>
      </c>
      <c r="F207" s="117">
        <f>E207/D207*100</f>
        <v>100</v>
      </c>
    </row>
    <row r="208" spans="1:6" ht="51">
      <c r="A208" s="113" t="s">
        <v>63</v>
      </c>
      <c r="B208" s="11" t="s">
        <v>169</v>
      </c>
      <c r="C208" s="12" t="s">
        <v>217</v>
      </c>
      <c r="D208" s="189">
        <v>1736.9</v>
      </c>
      <c r="E208" s="190">
        <v>1736.9</v>
      </c>
      <c r="F208" s="122">
        <f t="shared" si="2"/>
        <v>100</v>
      </c>
    </row>
    <row r="209" spans="1:6" ht="51">
      <c r="A209" s="113" t="s">
        <v>63</v>
      </c>
      <c r="B209" s="11" t="s">
        <v>170</v>
      </c>
      <c r="C209" s="5" t="s">
        <v>264</v>
      </c>
      <c r="D209" s="189">
        <v>1289.2</v>
      </c>
      <c r="E209" s="190">
        <v>1289.2</v>
      </c>
      <c r="F209" s="120">
        <f t="shared" si="2"/>
        <v>100</v>
      </c>
    </row>
    <row r="210" spans="1:6" ht="63.75">
      <c r="A210" s="113" t="s">
        <v>157</v>
      </c>
      <c r="B210" s="13" t="s">
        <v>171</v>
      </c>
      <c r="C210" s="14" t="s">
        <v>172</v>
      </c>
      <c r="D210" s="189">
        <v>5657.2</v>
      </c>
      <c r="E210" s="190">
        <v>5657.2</v>
      </c>
      <c r="F210" s="88">
        <f t="shared" si="2"/>
        <v>100</v>
      </c>
    </row>
    <row r="211" spans="1:6" ht="127.5">
      <c r="A211" s="113" t="s">
        <v>157</v>
      </c>
      <c r="B211" s="11" t="s">
        <v>447</v>
      </c>
      <c r="C211" s="14" t="s">
        <v>448</v>
      </c>
      <c r="D211" s="189">
        <v>9073.9</v>
      </c>
      <c r="E211" s="190">
        <v>9073.9</v>
      </c>
      <c r="F211" s="117">
        <f t="shared" si="2"/>
        <v>100</v>
      </c>
    </row>
    <row r="212" spans="1:6" ht="38.25">
      <c r="A212" s="113" t="s">
        <v>157</v>
      </c>
      <c r="B212" s="11" t="s">
        <v>173</v>
      </c>
      <c r="C212" s="12" t="s">
        <v>174</v>
      </c>
      <c r="D212" s="189">
        <v>1830.3</v>
      </c>
      <c r="E212" s="190">
        <v>1830.3</v>
      </c>
      <c r="F212" s="117">
        <f t="shared" si="2"/>
        <v>100</v>
      </c>
    </row>
    <row r="213" spans="1:6" ht="89.25">
      <c r="A213" s="113" t="s">
        <v>157</v>
      </c>
      <c r="B213" s="11" t="s">
        <v>220</v>
      </c>
      <c r="C213" s="28" t="s">
        <v>318</v>
      </c>
      <c r="D213" s="189">
        <v>5814.3</v>
      </c>
      <c r="E213" s="190">
        <v>5814.3</v>
      </c>
      <c r="F213" s="117">
        <f t="shared" si="2"/>
        <v>100</v>
      </c>
    </row>
    <row r="214" spans="1:6" ht="63.75">
      <c r="A214" s="116">
        <v>733</v>
      </c>
      <c r="B214" s="61" t="s">
        <v>175</v>
      </c>
      <c r="C214" s="25" t="s">
        <v>218</v>
      </c>
      <c r="D214" s="189">
        <v>763.6</v>
      </c>
      <c r="E214" s="190">
        <v>763.6</v>
      </c>
      <c r="F214" s="117">
        <f t="shared" si="2"/>
        <v>100</v>
      </c>
    </row>
    <row r="215" spans="1:6" ht="102">
      <c r="A215" s="116">
        <v>773</v>
      </c>
      <c r="B215" s="61" t="s">
        <v>219</v>
      </c>
      <c r="C215" s="25" t="s">
        <v>266</v>
      </c>
      <c r="D215" s="189">
        <v>925556.3</v>
      </c>
      <c r="E215" s="190">
        <v>925556.3</v>
      </c>
      <c r="F215" s="117">
        <f t="shared" si="2"/>
        <v>100</v>
      </c>
    </row>
    <row r="216" spans="1:6" ht="114.75">
      <c r="A216" s="116">
        <v>758</v>
      </c>
      <c r="B216" s="52" t="s">
        <v>278</v>
      </c>
      <c r="C216" s="8" t="s">
        <v>279</v>
      </c>
      <c r="D216" s="189">
        <v>412.4</v>
      </c>
      <c r="E216" s="190">
        <v>412.4</v>
      </c>
      <c r="F216" s="117">
        <f t="shared" si="2"/>
        <v>100</v>
      </c>
    </row>
    <row r="217" spans="1:6" ht="38.25">
      <c r="A217" s="87" t="s">
        <v>157</v>
      </c>
      <c r="B217" s="33" t="s">
        <v>176</v>
      </c>
      <c r="C217" s="34" t="s">
        <v>449</v>
      </c>
      <c r="D217" s="182">
        <v>54420</v>
      </c>
      <c r="E217" s="188">
        <v>54420</v>
      </c>
      <c r="F217" s="88">
        <f t="shared" si="2"/>
        <v>100</v>
      </c>
    </row>
    <row r="218" spans="1:6" ht="76.5">
      <c r="A218" s="87" t="s">
        <v>157</v>
      </c>
      <c r="B218" s="33" t="s">
        <v>177</v>
      </c>
      <c r="C218" s="34" t="s">
        <v>315</v>
      </c>
      <c r="D218" s="182">
        <v>47766.8</v>
      </c>
      <c r="E218" s="188">
        <v>48066.8</v>
      </c>
      <c r="F218" s="88">
        <f t="shared" si="2"/>
        <v>100.62805128248071</v>
      </c>
    </row>
    <row r="219" spans="1:6" ht="51">
      <c r="A219" s="87" t="s">
        <v>94</v>
      </c>
      <c r="B219" s="33" t="s">
        <v>178</v>
      </c>
      <c r="C219" s="34" t="s">
        <v>179</v>
      </c>
      <c r="D219" s="182">
        <v>52203.1</v>
      </c>
      <c r="E219" s="188">
        <v>52203.1</v>
      </c>
      <c r="F219" s="88">
        <f t="shared" si="2"/>
        <v>100</v>
      </c>
    </row>
    <row r="220" spans="1:6" ht="76.5">
      <c r="A220" s="115">
        <v>703</v>
      </c>
      <c r="B220" s="33" t="s">
        <v>180</v>
      </c>
      <c r="C220" s="34" t="s">
        <v>313</v>
      </c>
      <c r="D220" s="182">
        <v>2.2</v>
      </c>
      <c r="E220" s="188">
        <v>2.2</v>
      </c>
      <c r="F220" s="88">
        <f t="shared" si="2"/>
        <v>100</v>
      </c>
    </row>
    <row r="221" spans="1:6" ht="51.75" thickBot="1">
      <c r="A221" s="84" t="s">
        <v>63</v>
      </c>
      <c r="B221" s="49" t="s">
        <v>181</v>
      </c>
      <c r="C221" s="24" t="s">
        <v>314</v>
      </c>
      <c r="D221" s="183">
        <v>6850.3</v>
      </c>
      <c r="E221" s="194">
        <v>6850.3</v>
      </c>
      <c r="F221" s="85">
        <f>E221/D221*100</f>
        <v>100</v>
      </c>
    </row>
    <row r="222" spans="1:6" ht="13.5" thickBot="1">
      <c r="A222" s="148" t="s">
        <v>1</v>
      </c>
      <c r="B222" s="149" t="s">
        <v>182</v>
      </c>
      <c r="C222" s="47" t="s">
        <v>183</v>
      </c>
      <c r="D222" s="195">
        <f>D224+D227+D226+D225+D223</f>
        <v>472604.53186000005</v>
      </c>
      <c r="E222" s="195">
        <f>E224+E227+E226+E225+E223</f>
        <v>470737.83186000003</v>
      </c>
      <c r="F222" s="55">
        <f>E222/D222*100</f>
        <v>99.60501859923913</v>
      </c>
    </row>
    <row r="223" spans="1:6" ht="63.75">
      <c r="A223" s="106" t="s">
        <v>157</v>
      </c>
      <c r="B223" s="15" t="s">
        <v>450</v>
      </c>
      <c r="C223" s="107" t="s">
        <v>451</v>
      </c>
      <c r="D223" s="181">
        <v>1422.8</v>
      </c>
      <c r="E223" s="196">
        <v>1422.8</v>
      </c>
      <c r="F223" s="216">
        <f>E223/D223*100</f>
        <v>100</v>
      </c>
    </row>
    <row r="224" spans="1:6" ht="102">
      <c r="A224" s="106" t="s">
        <v>157</v>
      </c>
      <c r="B224" s="7" t="s">
        <v>255</v>
      </c>
      <c r="C224" s="9" t="s">
        <v>452</v>
      </c>
      <c r="D224" s="181">
        <v>34566.7</v>
      </c>
      <c r="E224" s="188">
        <v>32700</v>
      </c>
      <c r="F224" s="85">
        <f t="shared" si="2"/>
        <v>94.5997159115565</v>
      </c>
    </row>
    <row r="225" spans="1:6" ht="63.75">
      <c r="A225" s="106" t="s">
        <v>65</v>
      </c>
      <c r="B225" s="7" t="s">
        <v>453</v>
      </c>
      <c r="C225" s="9" t="s">
        <v>454</v>
      </c>
      <c r="D225" s="181">
        <v>106000</v>
      </c>
      <c r="E225" s="188">
        <v>106000</v>
      </c>
      <c r="F225" s="111">
        <f t="shared" si="2"/>
        <v>100</v>
      </c>
    </row>
    <row r="226" spans="1:6" ht="51">
      <c r="A226" s="106" t="s">
        <v>65</v>
      </c>
      <c r="B226" s="7" t="s">
        <v>391</v>
      </c>
      <c r="C226" s="9" t="s">
        <v>392</v>
      </c>
      <c r="D226" s="181">
        <v>20236.064</v>
      </c>
      <c r="E226" s="188">
        <v>20236.064</v>
      </c>
      <c r="F226" s="88">
        <f t="shared" si="2"/>
        <v>100</v>
      </c>
    </row>
    <row r="227" spans="1:6" ht="25.5">
      <c r="A227" s="76" t="s">
        <v>1</v>
      </c>
      <c r="B227" s="59" t="s">
        <v>184</v>
      </c>
      <c r="C227" s="60" t="s">
        <v>185</v>
      </c>
      <c r="D227" s="185">
        <f>SUM(D228:D238)</f>
        <v>310378.96786000003</v>
      </c>
      <c r="E227" s="185">
        <f>SUM(E228:E238)</f>
        <v>310378.96786000003</v>
      </c>
      <c r="F227" s="83">
        <f t="shared" si="2"/>
        <v>100</v>
      </c>
    </row>
    <row r="228" spans="1:6" ht="25.5">
      <c r="A228" s="119" t="s">
        <v>65</v>
      </c>
      <c r="B228" s="11" t="s">
        <v>184</v>
      </c>
      <c r="C228" s="28" t="s">
        <v>185</v>
      </c>
      <c r="D228" s="189">
        <v>242822.14286</v>
      </c>
      <c r="E228" s="190">
        <v>242822.14286</v>
      </c>
      <c r="F228" s="117">
        <f t="shared" si="2"/>
        <v>100</v>
      </c>
    </row>
    <row r="229" spans="1:6" ht="38.25">
      <c r="A229" s="150" t="s">
        <v>455</v>
      </c>
      <c r="B229" s="151" t="s">
        <v>456</v>
      </c>
      <c r="C229" s="152" t="s">
        <v>457</v>
      </c>
      <c r="D229" s="204">
        <v>595</v>
      </c>
      <c r="E229" s="190">
        <v>595</v>
      </c>
      <c r="F229" s="117">
        <f t="shared" si="2"/>
        <v>100</v>
      </c>
    </row>
    <row r="230" spans="1:6" ht="38.25">
      <c r="A230" s="119" t="s">
        <v>157</v>
      </c>
      <c r="B230" s="79" t="s">
        <v>458</v>
      </c>
      <c r="C230" s="80" t="s">
        <v>459</v>
      </c>
      <c r="D230" s="189">
        <v>1250</v>
      </c>
      <c r="E230" s="190">
        <v>1250</v>
      </c>
      <c r="F230" s="117">
        <f>E230/D230*100</f>
        <v>100</v>
      </c>
    </row>
    <row r="231" spans="1:6" ht="38.25">
      <c r="A231" s="153" t="s">
        <v>150</v>
      </c>
      <c r="B231" s="154" t="s">
        <v>223</v>
      </c>
      <c r="C231" s="155" t="s">
        <v>267</v>
      </c>
      <c r="D231" s="205">
        <v>10000</v>
      </c>
      <c r="E231" s="190">
        <v>10000</v>
      </c>
      <c r="F231" s="117">
        <f t="shared" si="2"/>
        <v>100</v>
      </c>
    </row>
    <row r="232" spans="1:6" ht="25.5">
      <c r="A232" s="119" t="s">
        <v>263</v>
      </c>
      <c r="B232" s="79" t="s">
        <v>399</v>
      </c>
      <c r="C232" s="156" t="s">
        <v>400</v>
      </c>
      <c r="D232" s="189">
        <v>10800</v>
      </c>
      <c r="E232" s="190">
        <v>10800</v>
      </c>
      <c r="F232" s="117">
        <f t="shared" si="2"/>
        <v>100</v>
      </c>
    </row>
    <row r="233" spans="1:6" ht="102">
      <c r="A233" s="157" t="s">
        <v>94</v>
      </c>
      <c r="B233" s="158" t="s">
        <v>222</v>
      </c>
      <c r="C233" s="159" t="s">
        <v>221</v>
      </c>
      <c r="D233" s="191">
        <v>1719.925</v>
      </c>
      <c r="E233" s="190">
        <v>1719.925</v>
      </c>
      <c r="F233" s="117">
        <f t="shared" si="2"/>
        <v>100</v>
      </c>
    </row>
    <row r="234" spans="1:6" ht="38.25">
      <c r="A234" s="123" t="s">
        <v>157</v>
      </c>
      <c r="B234" s="10" t="s">
        <v>401</v>
      </c>
      <c r="C234" s="48" t="s">
        <v>402</v>
      </c>
      <c r="D234" s="192">
        <v>4544.9</v>
      </c>
      <c r="E234" s="190">
        <v>4544.9</v>
      </c>
      <c r="F234" s="117">
        <f>E234/D234*100</f>
        <v>100</v>
      </c>
    </row>
    <row r="235" spans="1:6" ht="38.25">
      <c r="A235" s="119" t="s">
        <v>63</v>
      </c>
      <c r="B235" s="79" t="s">
        <v>460</v>
      </c>
      <c r="C235" s="160" t="s">
        <v>403</v>
      </c>
      <c r="D235" s="189">
        <v>10000</v>
      </c>
      <c r="E235" s="190">
        <v>10000</v>
      </c>
      <c r="F235" s="117">
        <f t="shared" si="2"/>
        <v>100</v>
      </c>
    </row>
    <row r="236" spans="1:6" ht="38.25">
      <c r="A236" s="119" t="s">
        <v>65</v>
      </c>
      <c r="B236" s="79" t="s">
        <v>460</v>
      </c>
      <c r="C236" s="160" t="s">
        <v>403</v>
      </c>
      <c r="D236" s="189">
        <v>6300</v>
      </c>
      <c r="E236" s="190">
        <v>6300</v>
      </c>
      <c r="F236" s="117">
        <f t="shared" si="2"/>
        <v>100</v>
      </c>
    </row>
    <row r="237" spans="1:6" ht="63.75">
      <c r="A237" s="119" t="s">
        <v>263</v>
      </c>
      <c r="B237" s="158" t="s">
        <v>275</v>
      </c>
      <c r="C237" s="159" t="s">
        <v>268</v>
      </c>
      <c r="D237" s="189">
        <v>14102.7</v>
      </c>
      <c r="E237" s="190">
        <v>14102.7</v>
      </c>
      <c r="F237" s="117">
        <f t="shared" si="2"/>
        <v>100</v>
      </c>
    </row>
    <row r="238" spans="1:6" ht="64.5" thickBot="1">
      <c r="A238" s="119" t="s">
        <v>157</v>
      </c>
      <c r="B238" s="11" t="s">
        <v>461</v>
      </c>
      <c r="C238" s="161" t="s">
        <v>462</v>
      </c>
      <c r="D238" s="189">
        <v>8244.3</v>
      </c>
      <c r="E238" s="190">
        <v>8244.3</v>
      </c>
      <c r="F238" s="117">
        <f t="shared" si="2"/>
        <v>100</v>
      </c>
    </row>
    <row r="239" spans="1:6" ht="64.5" thickBot="1">
      <c r="A239" s="103" t="s">
        <v>1</v>
      </c>
      <c r="B239" s="165" t="s">
        <v>463</v>
      </c>
      <c r="C239" s="125" t="s">
        <v>464</v>
      </c>
      <c r="D239" s="206">
        <f aca="true" t="shared" si="3" ref="D239:E241">D240</f>
        <v>450</v>
      </c>
      <c r="E239" s="206">
        <f>E240</f>
        <v>450</v>
      </c>
      <c r="F239" s="55">
        <f t="shared" si="2"/>
        <v>100</v>
      </c>
    </row>
    <row r="240" spans="1:6" ht="63.75">
      <c r="A240" s="164" t="s">
        <v>1</v>
      </c>
      <c r="B240" s="124" t="s">
        <v>465</v>
      </c>
      <c r="C240" s="166" t="s">
        <v>466</v>
      </c>
      <c r="D240" s="207">
        <f t="shared" si="3"/>
        <v>450</v>
      </c>
      <c r="E240" s="207">
        <f>E243</f>
        <v>450</v>
      </c>
      <c r="F240" s="132">
        <f t="shared" si="2"/>
        <v>100</v>
      </c>
    </row>
    <row r="241" spans="1:6" ht="63.75">
      <c r="A241" s="167" t="s">
        <v>1</v>
      </c>
      <c r="B241" s="36" t="s">
        <v>467</v>
      </c>
      <c r="C241" s="168" t="s">
        <v>468</v>
      </c>
      <c r="D241" s="208">
        <f t="shared" si="3"/>
        <v>450</v>
      </c>
      <c r="E241" s="208">
        <f t="shared" si="3"/>
        <v>450</v>
      </c>
      <c r="F241" s="83">
        <f t="shared" si="2"/>
        <v>100</v>
      </c>
    </row>
    <row r="242" spans="1:6" ht="25.5">
      <c r="A242" s="167" t="s">
        <v>1</v>
      </c>
      <c r="B242" s="36" t="s">
        <v>469</v>
      </c>
      <c r="C242" s="168" t="s">
        <v>470</v>
      </c>
      <c r="D242" s="208">
        <f>D243</f>
        <v>450</v>
      </c>
      <c r="E242" s="208">
        <f>E243</f>
        <v>450</v>
      </c>
      <c r="F242" s="83">
        <f t="shared" si="2"/>
        <v>100</v>
      </c>
    </row>
    <row r="243" spans="1:6" ht="26.25" thickBot="1">
      <c r="A243" s="217" t="s">
        <v>263</v>
      </c>
      <c r="B243" s="49" t="s">
        <v>471</v>
      </c>
      <c r="C243" s="218" t="s">
        <v>472</v>
      </c>
      <c r="D243" s="209">
        <v>450</v>
      </c>
      <c r="E243" s="209">
        <v>450</v>
      </c>
      <c r="F243" s="85">
        <f>E243/D243*100</f>
        <v>100</v>
      </c>
    </row>
    <row r="244" spans="1:6" ht="39" thickBot="1">
      <c r="A244" s="103" t="s">
        <v>1</v>
      </c>
      <c r="B244" s="104" t="s">
        <v>325</v>
      </c>
      <c r="C244" s="105" t="s">
        <v>329</v>
      </c>
      <c r="D244" s="206">
        <f>D245</f>
        <v>-23121.80035</v>
      </c>
      <c r="E244" s="206">
        <f>E245</f>
        <v>-23121.800349999998</v>
      </c>
      <c r="F244" s="55">
        <f t="shared" si="2"/>
        <v>99.99999999999999</v>
      </c>
    </row>
    <row r="245" spans="1:6" ht="38.25">
      <c r="A245" s="164" t="s">
        <v>1</v>
      </c>
      <c r="B245" s="169" t="s">
        <v>326</v>
      </c>
      <c r="C245" s="170" t="s">
        <v>330</v>
      </c>
      <c r="D245" s="210">
        <f>D246+D247+D248</f>
        <v>-23121.80035</v>
      </c>
      <c r="E245" s="211">
        <f>E248+E246+E247</f>
        <v>-23121.800349999998</v>
      </c>
      <c r="F245" s="174">
        <f t="shared" si="2"/>
        <v>99.99999999999999</v>
      </c>
    </row>
    <row r="246" spans="1:6" ht="63.75">
      <c r="A246" s="171" t="s">
        <v>157</v>
      </c>
      <c r="B246" s="172" t="s">
        <v>473</v>
      </c>
      <c r="C246" s="173" t="s">
        <v>474</v>
      </c>
      <c r="D246" s="212">
        <v>-656.16724</v>
      </c>
      <c r="E246" s="212">
        <v>-656.16724</v>
      </c>
      <c r="F246" s="111">
        <f t="shared" si="2"/>
        <v>100</v>
      </c>
    </row>
    <row r="247" spans="1:6" ht="38.25">
      <c r="A247" s="171" t="s">
        <v>65</v>
      </c>
      <c r="B247" s="172" t="s">
        <v>327</v>
      </c>
      <c r="C247" s="173" t="s">
        <v>331</v>
      </c>
      <c r="D247" s="212">
        <v>-9796.632</v>
      </c>
      <c r="E247" s="212">
        <v>-9796.632</v>
      </c>
      <c r="F247" s="111">
        <f>E247/D247*100</f>
        <v>100</v>
      </c>
    </row>
    <row r="248" spans="1:6" ht="39" thickBot="1">
      <c r="A248" s="171" t="s">
        <v>94</v>
      </c>
      <c r="B248" s="172" t="s">
        <v>327</v>
      </c>
      <c r="C248" s="173" t="s">
        <v>331</v>
      </c>
      <c r="D248" s="213">
        <f>-4773.23657-7895.76454</f>
        <v>-12669.001110000001</v>
      </c>
      <c r="E248" s="214">
        <v>-12669.00111</v>
      </c>
      <c r="F248" s="111">
        <f t="shared" si="2"/>
        <v>99.99999999999999</v>
      </c>
    </row>
    <row r="249" spans="1:6" ht="15" thickBot="1">
      <c r="A249" s="102"/>
      <c r="B249" s="3"/>
      <c r="C249" s="101" t="s">
        <v>186</v>
      </c>
      <c r="D249" s="180">
        <f>D10+D158</f>
        <v>3722627.15375</v>
      </c>
      <c r="E249" s="180">
        <f>E10+E158</f>
        <v>3765090.1320599997</v>
      </c>
      <c r="F249" s="55">
        <f t="shared" si="2"/>
        <v>101.1406723412315</v>
      </c>
    </row>
  </sheetData>
  <sheetProtection/>
  <mergeCells count="9">
    <mergeCell ref="D1:F1"/>
    <mergeCell ref="D2:F2"/>
    <mergeCell ref="D4:F4"/>
    <mergeCell ref="A6:F6"/>
    <mergeCell ref="D8:D9"/>
    <mergeCell ref="E8:E9"/>
    <mergeCell ref="F8:F9"/>
    <mergeCell ref="A8:B8"/>
    <mergeCell ref="C8:C9"/>
  </mergeCells>
  <printOptions/>
  <pageMargins left="0.2362204724409449" right="0.1968503937007874" top="0.1968503937007874" bottom="0.2755905511811024" header="0.2362204724409449" footer="0.236220472440944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Славнова</dc:creator>
  <cp:keywords/>
  <dc:description/>
  <cp:lastModifiedBy>Шаронова Вера Владимировна</cp:lastModifiedBy>
  <cp:lastPrinted>2024-03-11T05:30:46Z</cp:lastPrinted>
  <dcterms:created xsi:type="dcterms:W3CDTF">2019-02-26T06:54:46Z</dcterms:created>
  <dcterms:modified xsi:type="dcterms:W3CDTF">2024-04-22T06:46:37Z</dcterms:modified>
  <cp:category/>
  <cp:version/>
  <cp:contentType/>
  <cp:contentStatus/>
</cp:coreProperties>
</file>