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уточнение бюджета 2023 декабрь\"/>
    </mc:Choice>
  </mc:AlternateContent>
  <bookViews>
    <workbookView xWindow="0" yWindow="0" windowWidth="20490" windowHeight="7755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D25" i="2" l="1"/>
  <c r="D28" i="2"/>
  <c r="D18" i="2"/>
  <c r="F38" i="2"/>
  <c r="E38" i="2"/>
  <c r="F37" i="2"/>
  <c r="F36" i="2" s="1"/>
  <c r="E37" i="2"/>
  <c r="E36" i="2" s="1"/>
  <c r="D38" i="2"/>
  <c r="D37" i="2" s="1"/>
  <c r="D36" i="2" s="1"/>
  <c r="D24" i="2"/>
  <c r="D23" i="2"/>
  <c r="D47" i="2"/>
  <c r="D33" i="2"/>
  <c r="F46" i="2"/>
  <c r="E46" i="2"/>
  <c r="E45" i="2" s="1"/>
  <c r="E44" i="2" s="1"/>
  <c r="F45" i="2"/>
  <c r="F44" i="2"/>
  <c r="D46" i="2"/>
  <c r="D45" i="2" s="1"/>
  <c r="D44" i="2" s="1"/>
  <c r="F43" i="2" l="1"/>
  <c r="D32" i="2"/>
  <c r="E32" i="2"/>
  <c r="E19" i="2"/>
  <c r="D19" i="2"/>
  <c r="D16" i="2" s="1"/>
  <c r="D15" i="2" s="1"/>
  <c r="E24" i="2"/>
  <c r="E23" i="2"/>
  <c r="F34" i="2"/>
  <c r="E34" i="2"/>
  <c r="D34" i="2"/>
  <c r="F35" i="2"/>
  <c r="F31" i="2" s="1"/>
  <c r="F30" i="2" s="1"/>
  <c r="F29" i="2" s="1"/>
  <c r="E35" i="2"/>
  <c r="D35" i="2"/>
  <c r="E31" i="2"/>
  <c r="E30" i="2" s="1"/>
  <c r="E29" i="2" s="1"/>
  <c r="F11" i="2"/>
  <c r="E11" i="2"/>
  <c r="F10" i="2"/>
  <c r="F9" i="2" s="1"/>
  <c r="E10" i="2"/>
  <c r="E9" i="2" s="1"/>
  <c r="D11" i="2"/>
  <c r="D10" i="2" s="1"/>
  <c r="D9" i="2" s="1"/>
  <c r="F16" i="2"/>
  <c r="E16" i="2"/>
  <c r="E15" i="2" s="1"/>
  <c r="F15" i="2"/>
  <c r="F22" i="2"/>
  <c r="F21" i="2" s="1"/>
  <c r="D22" i="2"/>
  <c r="D21" i="2" s="1"/>
  <c r="F27" i="2"/>
  <c r="E27" i="2"/>
  <c r="E26" i="2" s="1"/>
  <c r="F26" i="2"/>
  <c r="D27" i="2"/>
  <c r="D26" i="2" s="1"/>
  <c r="D31" i="2"/>
  <c r="D30" i="2" s="1"/>
  <c r="D29" i="2" s="1"/>
  <c r="F42" i="2"/>
  <c r="E42" i="2"/>
  <c r="E41" i="2" s="1"/>
  <c r="E40" i="2" s="1"/>
  <c r="F41" i="2"/>
  <c r="F40" i="2" s="1"/>
  <c r="D42" i="2"/>
  <c r="D41" i="2" s="1"/>
  <c r="D40" i="2" s="1"/>
  <c r="E22" i="2" l="1"/>
  <c r="E21" i="2" s="1"/>
  <c r="E14" i="2" s="1"/>
  <c r="E48" i="2" s="1"/>
  <c r="F14" i="2"/>
  <c r="F48" i="2" s="1"/>
  <c r="D14" i="2"/>
  <c r="D48" i="2" s="1"/>
</calcChain>
</file>

<file path=xl/sharedStrings.xml><?xml version="1.0" encoding="utf-8"?>
<sst xmlns="http://schemas.openxmlformats.org/spreadsheetml/2006/main" count="85" uniqueCount="65">
  <si>
    <t xml:space="preserve">    Управление жилищно-коммунального хозяйства администрации округа Муром</t>
  </si>
  <si>
    <t>732</t>
  </si>
  <si>
    <t xml:space="preserve">      Строительство и реконструкция (модернизация) объектов питьевого водоснабжения</t>
  </si>
  <si>
    <t>011F552430</t>
  </si>
  <si>
    <t xml:space="preserve">    Комитет по физической культуре и спорту администрации округа Муром</t>
  </si>
  <si>
    <t>767</t>
  </si>
  <si>
    <t xml:space="preserve">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</si>
  <si>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031P550810</t>
  </si>
  <si>
    <t xml:space="preserve">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</si>
  <si>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031P55229S</t>
  </si>
  <si>
    <t xml:space="preserve">      Реализация программ спортивной подготовки в соответствии с требованиями федеральных стандартов спортивной подготовки</t>
  </si>
  <si>
    <t>031P57170S</t>
  </si>
  <si>
    <t xml:space="preserve">      Содержание объектов спортивной инфраструктуры муниципальной собственности для занятий физической культурой и спортом</t>
  </si>
  <si>
    <t>031P57200S</t>
  </si>
  <si>
    <t xml:space="preserve">    Управление образования администрации округа Муром</t>
  </si>
  <si>
    <t>773</t>
  </si>
  <si>
    <t>061R37136S</t>
  </si>
  <si>
    <t xml:space="preserve">    Управление жилищной политики администрации округа Муром</t>
  </si>
  <si>
    <t>733</t>
  </si>
  <si>
    <t xml:space="preserve">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</si>
  <si>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</si>
  <si>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Обеспечение устойчивого сокращения непригодного для проживания жилищного фонда</t>
  </si>
  <si>
    <t>071F367484</t>
  </si>
  <si>
    <t>071F36748S</t>
  </si>
  <si>
    <t xml:space="preserve">      Реализация программ формирования современной городской среды</t>
  </si>
  <si>
    <t>151F255550</t>
  </si>
  <si>
    <t>151F25555D</t>
  </si>
  <si>
    <t xml:space="preserve">Всего расходов:   </t>
  </si>
  <si>
    <t>Наименование показателя</t>
  </si>
  <si>
    <t>ГРБС</t>
  </si>
  <si>
    <t>Целевая статья</t>
  </si>
  <si>
    <t>2023 год</t>
  </si>
  <si>
    <t>2024 год</t>
  </si>
  <si>
    <t>тыс. рублей</t>
  </si>
  <si>
    <t>По национальному проекту "Жилье и городская среда" (F)</t>
  </si>
  <si>
    <t xml:space="preserve">  Региональный проект "Формирование комфортной городской среды" (F2)</t>
  </si>
  <si>
    <t xml:space="preserve">  Региональный проект "Обеспечение устойчивого сокращения непригодного для проживания жилищного фонда" (F3)</t>
  </si>
  <si>
    <t xml:space="preserve">  Региональный проект "Чистая вода" (F5)</t>
  </si>
  <si>
    <t>По национальному проекту "Демография" (P)</t>
  </si>
  <si>
    <t xml:space="preserve">  Региональный проект "Спорт-норма жизни " (P5)</t>
  </si>
  <si>
    <t xml:space="preserve">  Региональный проект "Безопасность дорожного движения" (R3)</t>
  </si>
  <si>
    <t>к Решению Совета народных депутатов</t>
  </si>
  <si>
    <t>По национальному проекту "Безопасные качественные дороги" (R)</t>
  </si>
  <si>
    <t>Распределение бюджетных ассигнований на реализацию региональных проектов, направленных на достижение результатов реализации федеральных проектов, в соответствии с Указом Президента Российской Федерации от 07.05.2018 № 204 "О национальных целях и стратегических задачах развития Российской Федерации на период до 2024 года", Указом Президента Российской Федерации от 21.07.2020 № 474 "О национальных целях развития Российской Федерации на период до 2030 года" на 2023 год и плановый период 2024 и 2025 годов</t>
  </si>
  <si>
    <t>2025 год</t>
  </si>
  <si>
    <t>По национальному проекту "Культура" (А)</t>
  </si>
  <si>
    <t xml:space="preserve">  Региональный проект "Культурная среда" (А1)</t>
  </si>
  <si>
    <t xml:space="preserve">    Управление культуры администрации округа Муром</t>
  </si>
  <si>
    <t xml:space="preserve">          Развитие сети учреждений культурно-досугового типа</t>
  </si>
  <si>
    <t>758</t>
  </si>
  <si>
    <t>091A155130</t>
  </si>
  <si>
    <t>Приложение № 8</t>
  </si>
  <si>
    <t xml:space="preserve">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</si>
  <si>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151F254240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</si>
  <si>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</si>
  <si>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151F25424D</t>
  </si>
  <si>
    <t>По национальному проекту "Туризм и индустрия гостеприимства" (J)</t>
  </si>
  <si>
    <t xml:space="preserve">  Региональный проект "Развитие туристической инфраструктыры (Владимирская область)" (J1)</t>
  </si>
  <si>
    <t xml:space="preserve">    Государственная поддержка региональных программ по проектированию туристского кода центра города</t>
  </si>
  <si>
    <t>011J153330</t>
  </si>
  <si>
    <t>061EB51790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</si>
  <si>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</si>
  <si>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Региональный проект "Патриотическое воспитание граждан Российской Федерации"(EB)</t>
  </si>
  <si>
    <t>По национальному проекту "Образование" (E)</t>
  </si>
  <si>
    <t>от 21.12.2023 №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</si>
</sst>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1">
    <xf numFmtId="0" fontId="0" fillId="0" borderId="0" xfId="0"/>
    <xf numFmtId="0" fontId="9" fillId="0" borderId="2" xfId="5" applyNumberFormat="1" applyFont="1" applyFill="1" applyProtection="1">
      <alignment vertical="top" wrapText="1"/>
    </xf>
    <xf numFmtId="1" fontId="9" fillId="0" borderId="2" xfId="6" applyNumberFormat="1" applyFont="1" applyFill="1" applyProtection="1">
      <alignment horizontal="center" vertical="top" shrinkToFit="1"/>
    </xf>
    <xf numFmtId="0" fontId="7" fillId="0" borderId="1" xfId="2" applyNumberFormat="1" applyFont="1" applyFill="1" applyAlignment="1" applyProtection="1">
      <alignment horizontal="center" vertical="center"/>
    </xf>
    <xf numFmtId="0" fontId="8" fillId="0" borderId="2" xfId="4" applyNumberFormat="1" applyFont="1" applyFill="1" applyProtection="1">
      <alignment horizontal="center" vertical="center" wrapText="1"/>
    </xf>
    <xf numFmtId="49" fontId="9" fillId="0" borderId="2" xfId="5" applyNumberFormat="1" applyFont="1" applyFill="1" applyProtection="1">
      <alignment vertical="top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4" xfId="9" applyNumberFormat="1" applyFont="1" applyFill="1" applyBorder="1" applyAlignment="1" applyProtection="1">
      <alignment vertical="center"/>
    </xf>
    <xf numFmtId="0" fontId="9" fillId="0" borderId="4" xfId="9" applyFont="1" applyFill="1" applyBorder="1" applyAlignment="1">
      <alignment vertical="center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9" fillId="0" borderId="1" xfId="1" applyNumberFormat="1" applyFont="1" applyAlignment="1" applyProtection="1">
      <alignment horizontal="center" wrapText="1"/>
    </xf>
    <xf numFmtId="0" fontId="7" fillId="0" borderId="1" xfId="2" applyNumberFormat="1" applyFont="1" applyProtection="1"/>
    <xf numFmtId="164" fontId="11" fillId="0" borderId="0" xfId="0" applyNumberFormat="1" applyFont="1" applyProtection="1">
      <protection locked="0"/>
    </xf>
    <xf numFmtId="0" fontId="8" fillId="0" borderId="2" xfId="5" applyNumberFormat="1" applyFont="1" applyFill="1" applyProtection="1">
      <alignment vertical="top" wrapText="1"/>
    </xf>
    <xf numFmtId="1" fontId="8" fillId="0" borderId="2" xfId="6" applyNumberFormat="1" applyFont="1" applyFill="1" applyProtection="1">
      <alignment horizontal="center" vertical="top" shrinkToFit="1"/>
    </xf>
    <xf numFmtId="0" fontId="7" fillId="0" borderId="1" xfId="2" applyNumberFormat="1" applyFont="1" applyFill="1" applyProtection="1"/>
    <xf numFmtId="0" fontId="8" fillId="0" borderId="4" xfId="5" applyNumberFormat="1" applyFont="1" applyFill="1" applyBorder="1" applyAlignment="1" applyProtection="1">
      <alignment vertical="top" wrapText="1"/>
    </xf>
    <xf numFmtId="0" fontId="9" fillId="0" borderId="4" xfId="5" applyNumberFormat="1" applyFont="1" applyFill="1" applyBorder="1" applyAlignment="1" applyProtection="1">
      <alignment vertical="top" wrapText="1"/>
    </xf>
    <xf numFmtId="0" fontId="9" fillId="0" borderId="4" xfId="5" applyNumberFormat="1" applyFont="1" applyFill="1" applyBorder="1" applyAlignment="1" applyProtection="1">
      <alignment horizontal="center" vertical="top" wrapText="1"/>
    </xf>
    <xf numFmtId="0" fontId="8" fillId="0" borderId="4" xfId="5" applyNumberFormat="1" applyFont="1" applyFill="1" applyBorder="1" applyAlignment="1" applyProtection="1">
      <alignment horizontal="center" vertical="top" wrapText="1"/>
    </xf>
    <xf numFmtId="0" fontId="9" fillId="0" borderId="2" xfId="4" applyNumberFormat="1" applyFont="1" applyFill="1" applyAlignment="1" applyProtection="1">
      <alignment vertical="top" wrapText="1"/>
    </xf>
    <xf numFmtId="0" fontId="9" fillId="0" borderId="2" xfId="4" applyNumberFormat="1" applyFont="1" applyFill="1" applyProtection="1">
      <alignment horizontal="center" vertical="center" wrapText="1"/>
    </xf>
    <xf numFmtId="164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49" fontId="8" fillId="0" borderId="2" xfId="6" applyNumberFormat="1" applyFont="1" applyFill="1" applyProtection="1">
      <alignment horizontal="center" vertical="top" shrinkToFit="1"/>
    </xf>
    <xf numFmtId="1" fontId="8" fillId="0" borderId="6" xfId="6" applyNumberFormat="1" applyFont="1" applyFill="1" applyBorder="1" applyProtection="1">
      <alignment horizontal="center" vertical="top" shrinkToFit="1"/>
    </xf>
    <xf numFmtId="0" fontId="8" fillId="0" borderId="6" xfId="5" applyNumberFormat="1" applyFont="1" applyFill="1" applyBorder="1" applyProtection="1">
      <alignment vertical="top" wrapText="1"/>
    </xf>
    <xf numFmtId="164" fontId="9" fillId="0" borderId="2" xfId="7" applyNumberFormat="1" applyFont="1" applyFill="1" applyProtection="1">
      <alignment horizontal="right" vertical="top" shrinkToFit="1"/>
    </xf>
    <xf numFmtId="164" fontId="8" fillId="0" borderId="2" xfId="7" applyNumberFormat="1" applyFont="1" applyFill="1" applyProtection="1">
      <alignment horizontal="right" vertical="top" shrinkToFit="1"/>
    </xf>
    <xf numFmtId="164" fontId="9" fillId="0" borderId="5" xfId="7" applyNumberFormat="1" applyFont="1" applyFill="1" applyBorder="1" applyProtection="1">
      <alignment horizontal="right" vertical="top" shrinkToFit="1"/>
    </xf>
    <xf numFmtId="164" fontId="8" fillId="0" borderId="5" xfId="7" applyNumberFormat="1" applyFont="1" applyFill="1" applyBorder="1" applyProtection="1">
      <alignment horizontal="right" vertical="top" shrinkToFi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7" fillId="0" borderId="1" xfId="12" applyNumberFormat="1" applyFont="1" applyProtection="1">
      <alignment horizontal="left" wrapText="1"/>
    </xf>
    <xf numFmtId="0" fontId="7" fillId="0" borderId="1" xfId="12" applyFont="1">
      <alignment horizontal="left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1" xfId="1" applyNumberFormat="1" applyFont="1" applyAlignment="1" applyProtection="1">
      <alignment horizontal="center" wrapText="1"/>
    </xf>
    <xf numFmtId="0" fontId="9" fillId="0" borderId="1" xfId="1" applyNumberFormat="1" applyFont="1" applyFill="1" applyProtection="1">
      <alignment horizontal="center"/>
    </xf>
    <xf numFmtId="0" fontId="9" fillId="0" borderId="1" xfId="1" applyFont="1" applyFill="1">
      <alignment horizontal="center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="90" zoomScaleNormal="90" zoomScaleSheetLayoutView="100" workbookViewId="0">
      <pane ySplit="8" topLeftCell="A44" activePane="bottomLeft" state="frozen"/>
      <selection pane="bottomLeft" activeCell="A4" sqref="A4:F4"/>
    </sheetView>
  </sheetViews>
  <sheetFormatPr defaultColWidth="8.85546875" defaultRowHeight="15" outlineLevelRow="2" x14ac:dyDescent="0.25"/>
  <cols>
    <col min="1" max="1" width="38.85546875" style="11" customWidth="1"/>
    <col min="2" max="2" width="7.42578125" style="11" customWidth="1"/>
    <col min="3" max="3" width="11.7109375" style="11" customWidth="1"/>
    <col min="4" max="4" width="14.85546875" style="11" customWidth="1"/>
    <col min="5" max="5" width="19.140625" style="11" customWidth="1"/>
    <col min="6" max="6" width="16.7109375" style="11" customWidth="1"/>
    <col min="7" max="7" width="20.85546875" style="11" customWidth="1"/>
    <col min="8" max="16384" width="8.85546875" style="11"/>
  </cols>
  <sheetData>
    <row r="1" spans="1:7" x14ac:dyDescent="0.25">
      <c r="A1" s="9"/>
      <c r="B1" s="9"/>
      <c r="C1" s="10"/>
      <c r="D1" s="10"/>
      <c r="E1" s="37" t="s">
        <v>51</v>
      </c>
      <c r="F1" s="37"/>
    </row>
    <row r="2" spans="1:7" x14ac:dyDescent="0.25">
      <c r="A2" s="9"/>
      <c r="B2" s="9"/>
      <c r="C2" s="37" t="s">
        <v>41</v>
      </c>
      <c r="D2" s="37"/>
      <c r="E2" s="37"/>
      <c r="F2" s="37"/>
    </row>
    <row r="3" spans="1:7" x14ac:dyDescent="0.25">
      <c r="A3" s="9"/>
      <c r="B3" s="9"/>
      <c r="C3" s="6"/>
      <c r="D3" s="37" t="s">
        <v>64</v>
      </c>
      <c r="E3" s="37"/>
      <c r="F3" s="37"/>
    </row>
    <row r="4" spans="1:7" ht="138" customHeight="1" x14ac:dyDescent="0.25">
      <c r="A4" s="38" t="s">
        <v>43</v>
      </c>
      <c r="B4" s="38"/>
      <c r="C4" s="38"/>
      <c r="D4" s="38"/>
      <c r="E4" s="38"/>
      <c r="F4" s="38"/>
    </row>
    <row r="5" spans="1:7" ht="12.75" customHeight="1" x14ac:dyDescent="0.25">
      <c r="A5" s="12"/>
      <c r="B5" s="12"/>
      <c r="C5" s="12"/>
      <c r="D5" s="12"/>
      <c r="E5" s="12"/>
      <c r="F5" s="12"/>
    </row>
    <row r="6" spans="1:7" ht="15.75" customHeight="1" x14ac:dyDescent="0.25">
      <c r="A6" s="39"/>
      <c r="B6" s="40"/>
      <c r="C6" s="40"/>
      <c r="D6" s="40"/>
      <c r="E6" s="40"/>
      <c r="F6" s="17"/>
    </row>
    <row r="7" spans="1:7" ht="12" customHeight="1" x14ac:dyDescent="0.25">
      <c r="A7" s="33"/>
      <c r="B7" s="34"/>
      <c r="C7" s="34"/>
      <c r="D7" s="34"/>
      <c r="E7" s="34"/>
      <c r="F7" s="3" t="s">
        <v>33</v>
      </c>
    </row>
    <row r="8" spans="1:7" ht="41.25" customHeight="1" x14ac:dyDescent="0.25">
      <c r="A8" s="4" t="s">
        <v>28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44</v>
      </c>
    </row>
    <row r="9" spans="1:7" ht="34.5" customHeight="1" x14ac:dyDescent="0.25">
      <c r="A9" s="22" t="s">
        <v>45</v>
      </c>
      <c r="B9" s="23"/>
      <c r="C9" s="23"/>
      <c r="D9" s="29">
        <f>D10</f>
        <v>0</v>
      </c>
      <c r="E9" s="29">
        <f t="shared" ref="E9:F10" si="0">E10</f>
        <v>4247.6000000000004</v>
      </c>
      <c r="F9" s="29">
        <f t="shared" si="0"/>
        <v>0</v>
      </c>
      <c r="G9" s="24"/>
    </row>
    <row r="10" spans="1:7" ht="31.5" x14ac:dyDescent="0.25">
      <c r="A10" s="1" t="s">
        <v>46</v>
      </c>
      <c r="B10" s="2"/>
      <c r="C10" s="2"/>
      <c r="D10" s="29">
        <f>D11</f>
        <v>0</v>
      </c>
      <c r="E10" s="29">
        <f t="shared" si="0"/>
        <v>4247.6000000000004</v>
      </c>
      <c r="F10" s="29">
        <f t="shared" si="0"/>
        <v>0</v>
      </c>
      <c r="G10" s="25"/>
    </row>
    <row r="11" spans="1:7" ht="31.5" outlineLevel="1" x14ac:dyDescent="0.25">
      <c r="A11" s="1" t="s">
        <v>47</v>
      </c>
      <c r="B11" s="2">
        <v>758</v>
      </c>
      <c r="C11" s="2"/>
      <c r="D11" s="29">
        <f>D12+D13</f>
        <v>0</v>
      </c>
      <c r="E11" s="29">
        <f t="shared" ref="E11:F11" si="1">E12+E13</f>
        <v>4247.6000000000004</v>
      </c>
      <c r="F11" s="29">
        <f t="shared" si="1"/>
        <v>0</v>
      </c>
      <c r="G11" s="25"/>
    </row>
    <row r="12" spans="1:7" ht="31.5" outlineLevel="2" x14ac:dyDescent="0.25">
      <c r="A12" s="15" t="s">
        <v>48</v>
      </c>
      <c r="B12" s="16" t="s">
        <v>49</v>
      </c>
      <c r="C12" s="16" t="s">
        <v>50</v>
      </c>
      <c r="D12" s="30">
        <v>0</v>
      </c>
      <c r="E12" s="30">
        <v>4247.6000000000004</v>
      </c>
      <c r="F12" s="30">
        <v>0</v>
      </c>
      <c r="G12" s="24"/>
    </row>
    <row r="13" spans="1:7" ht="15.75" hidden="1" outlineLevel="2" x14ac:dyDescent="0.25">
      <c r="A13" s="15"/>
      <c r="B13" s="16"/>
      <c r="C13" s="16"/>
      <c r="D13" s="30">
        <v>0</v>
      </c>
      <c r="E13" s="30">
        <v>0</v>
      </c>
      <c r="F13" s="30">
        <v>0</v>
      </c>
      <c r="G13" s="25"/>
    </row>
    <row r="14" spans="1:7" ht="31.5" outlineLevel="2" x14ac:dyDescent="0.25">
      <c r="A14" s="1" t="s">
        <v>34</v>
      </c>
      <c r="B14" s="2"/>
      <c r="C14" s="2"/>
      <c r="D14" s="29">
        <f>D15+D21+D26</f>
        <v>281359.03749999998</v>
      </c>
      <c r="E14" s="29">
        <f t="shared" ref="E14:F14" si="2">E15+E21+E26</f>
        <v>68739.8</v>
      </c>
      <c r="F14" s="29">
        <f t="shared" si="2"/>
        <v>66181</v>
      </c>
      <c r="G14" s="24"/>
    </row>
    <row r="15" spans="1:7" ht="47.25" x14ac:dyDescent="0.25">
      <c r="A15" s="1" t="s">
        <v>35</v>
      </c>
      <c r="B15" s="2"/>
      <c r="C15" s="2"/>
      <c r="D15" s="29">
        <f>D16</f>
        <v>191937.8</v>
      </c>
      <c r="E15" s="29">
        <f t="shared" ref="E15:F15" si="3">E16</f>
        <v>68739.8</v>
      </c>
      <c r="F15" s="29">
        <f t="shared" si="3"/>
        <v>0</v>
      </c>
      <c r="G15" s="25"/>
    </row>
    <row r="16" spans="1:7" ht="47.25" outlineLevel="1" x14ac:dyDescent="0.25">
      <c r="A16" s="1" t="s">
        <v>0</v>
      </c>
      <c r="B16" s="2" t="s">
        <v>1</v>
      </c>
      <c r="C16" s="2"/>
      <c r="D16" s="29">
        <f>D19+D20+D17+D18</f>
        <v>191937.8</v>
      </c>
      <c r="E16" s="29">
        <f t="shared" ref="E16:F16" si="4">E19+E20</f>
        <v>68739.8</v>
      </c>
      <c r="F16" s="29">
        <f t="shared" si="4"/>
        <v>0</v>
      </c>
      <c r="G16" s="25"/>
    </row>
    <row r="17" spans="1:7" ht="94.5" outlineLevel="1" x14ac:dyDescent="0.25">
      <c r="A17" s="15" t="s">
        <v>54</v>
      </c>
      <c r="B17" s="16">
        <v>732</v>
      </c>
      <c r="C17" s="16" t="s">
        <v>53</v>
      </c>
      <c r="D17" s="30">
        <v>106000</v>
      </c>
      <c r="E17" s="30">
        <v>0</v>
      </c>
      <c r="F17" s="30">
        <v>0</v>
      </c>
      <c r="G17" s="25"/>
    </row>
    <row r="18" spans="1:7" ht="94.5" outlineLevel="1" x14ac:dyDescent="0.25">
      <c r="A18" s="15" t="s">
        <v>54</v>
      </c>
      <c r="B18" s="16">
        <v>732</v>
      </c>
      <c r="C18" s="26" t="s">
        <v>55</v>
      </c>
      <c r="D18" s="30">
        <f>12600+8399.26548-1049.96548</f>
        <v>19949.300000000003</v>
      </c>
      <c r="E18" s="30">
        <v>0</v>
      </c>
      <c r="F18" s="30">
        <v>0</v>
      </c>
      <c r="G18" s="25"/>
    </row>
    <row r="19" spans="1:7" ht="47.25" outlineLevel="2" x14ac:dyDescent="0.25">
      <c r="A19" s="15" t="s">
        <v>24</v>
      </c>
      <c r="B19" s="16" t="s">
        <v>1</v>
      </c>
      <c r="C19" s="16" t="s">
        <v>25</v>
      </c>
      <c r="D19" s="30">
        <f>59876.1+1905.8+100.3</f>
        <v>61882.200000000004</v>
      </c>
      <c r="E19" s="30">
        <f>66529.2+2100.1+110.5</f>
        <v>68739.8</v>
      </c>
      <c r="F19" s="30">
        <v>0</v>
      </c>
      <c r="G19" s="25"/>
    </row>
    <row r="20" spans="1:7" ht="47.25" outlineLevel="2" x14ac:dyDescent="0.25">
      <c r="A20" s="15" t="s">
        <v>24</v>
      </c>
      <c r="B20" s="16" t="s">
        <v>1</v>
      </c>
      <c r="C20" s="16" t="s">
        <v>26</v>
      </c>
      <c r="D20" s="30">
        <v>4106.3</v>
      </c>
      <c r="E20" s="30">
        <v>0</v>
      </c>
      <c r="F20" s="30">
        <v>0</v>
      </c>
      <c r="G20" s="24"/>
    </row>
    <row r="21" spans="1:7" ht="67.5" customHeight="1" outlineLevel="2" x14ac:dyDescent="0.25">
      <c r="A21" s="1" t="s">
        <v>36</v>
      </c>
      <c r="B21" s="2"/>
      <c r="C21" s="2"/>
      <c r="D21" s="29">
        <f>D22</f>
        <v>2618.9974999999995</v>
      </c>
      <c r="E21" s="29">
        <f t="shared" ref="E21:F21" si="5">E22</f>
        <v>0</v>
      </c>
      <c r="F21" s="29">
        <f t="shared" si="5"/>
        <v>66181</v>
      </c>
      <c r="G21" s="25"/>
    </row>
    <row r="22" spans="1:7" ht="36.75" customHeight="1" outlineLevel="2" x14ac:dyDescent="0.25">
      <c r="A22" s="1" t="s">
        <v>17</v>
      </c>
      <c r="B22" s="2" t="s">
        <v>18</v>
      </c>
      <c r="C22" s="2"/>
      <c r="D22" s="29">
        <f>D23+D24+D25</f>
        <v>2618.9974999999995</v>
      </c>
      <c r="E22" s="29">
        <f t="shared" ref="E22:F22" si="6">E23+E24+E25</f>
        <v>0</v>
      </c>
      <c r="F22" s="29">
        <f t="shared" si="6"/>
        <v>66181</v>
      </c>
      <c r="G22" s="24"/>
    </row>
    <row r="23" spans="1:7" ht="94.5" outlineLevel="2" x14ac:dyDescent="0.25">
      <c r="A23" s="15" t="s">
        <v>19</v>
      </c>
      <c r="B23" s="16" t="s">
        <v>18</v>
      </c>
      <c r="C23" s="16" t="s">
        <v>20</v>
      </c>
      <c r="D23" s="30">
        <f>14841.05532-12477.92815</f>
        <v>2363.1271699999998</v>
      </c>
      <c r="E23" s="30">
        <f>30347.2-30347.2</f>
        <v>0</v>
      </c>
      <c r="F23" s="30">
        <v>64858.3</v>
      </c>
      <c r="G23" s="25"/>
    </row>
    <row r="24" spans="1:7" ht="47.25" outlineLevel="2" x14ac:dyDescent="0.25">
      <c r="A24" s="15" t="s">
        <v>21</v>
      </c>
      <c r="B24" s="16" t="s">
        <v>18</v>
      </c>
      <c r="C24" s="16" t="s">
        <v>22</v>
      </c>
      <c r="D24" s="30">
        <f>227.24329-191.07296</f>
        <v>36.170330000000007</v>
      </c>
      <c r="E24" s="30">
        <f>464.5-464.5</f>
        <v>0</v>
      </c>
      <c r="F24" s="30">
        <v>993.4</v>
      </c>
      <c r="G24" s="25"/>
    </row>
    <row r="25" spans="1:7" ht="47.25" outlineLevel="2" x14ac:dyDescent="0.25">
      <c r="A25" s="15" t="s">
        <v>21</v>
      </c>
      <c r="B25" s="16" t="s">
        <v>18</v>
      </c>
      <c r="C25" s="16" t="s">
        <v>23</v>
      </c>
      <c r="D25" s="30">
        <f>12.1+207.6</f>
        <v>219.7</v>
      </c>
      <c r="E25" s="30">
        <v>0</v>
      </c>
      <c r="F25" s="30">
        <v>329.3</v>
      </c>
      <c r="G25" s="25"/>
    </row>
    <row r="26" spans="1:7" ht="31.5" outlineLevel="2" x14ac:dyDescent="0.25">
      <c r="A26" s="1" t="s">
        <v>37</v>
      </c>
      <c r="B26" s="2"/>
      <c r="C26" s="2"/>
      <c r="D26" s="29">
        <f>D27</f>
        <v>86802.240000000005</v>
      </c>
      <c r="E26" s="29">
        <f t="shared" ref="E26:F27" si="7">E27</f>
        <v>0</v>
      </c>
      <c r="F26" s="29">
        <f t="shared" si="7"/>
        <v>0</v>
      </c>
      <c r="G26" s="25"/>
    </row>
    <row r="27" spans="1:7" ht="47.25" outlineLevel="2" x14ac:dyDescent="0.25">
      <c r="A27" s="1" t="s">
        <v>0</v>
      </c>
      <c r="B27" s="2" t="s">
        <v>1</v>
      </c>
      <c r="C27" s="2"/>
      <c r="D27" s="29">
        <f>D28</f>
        <v>86802.240000000005</v>
      </c>
      <c r="E27" s="29">
        <f t="shared" si="7"/>
        <v>0</v>
      </c>
      <c r="F27" s="29">
        <f t="shared" si="7"/>
        <v>0</v>
      </c>
      <c r="G27" s="25"/>
    </row>
    <row r="28" spans="1:7" ht="47.25" outlineLevel="2" x14ac:dyDescent="0.25">
      <c r="A28" s="15" t="s">
        <v>2</v>
      </c>
      <c r="B28" s="16" t="s">
        <v>1</v>
      </c>
      <c r="C28" s="16" t="s">
        <v>3</v>
      </c>
      <c r="D28" s="30">
        <f>86664.6+0.04+137.6</f>
        <v>86802.240000000005</v>
      </c>
      <c r="E28" s="30">
        <v>0</v>
      </c>
      <c r="F28" s="30">
        <v>0</v>
      </c>
      <c r="G28" s="25"/>
    </row>
    <row r="29" spans="1:7" ht="31.5" outlineLevel="2" x14ac:dyDescent="0.25">
      <c r="A29" s="1" t="s">
        <v>38</v>
      </c>
      <c r="B29" s="2"/>
      <c r="C29" s="2"/>
      <c r="D29" s="29">
        <f>D30</f>
        <v>4205.55</v>
      </c>
      <c r="E29" s="29">
        <f t="shared" ref="E29:F30" si="8">E30</f>
        <v>582.5</v>
      </c>
      <c r="F29" s="29">
        <f t="shared" si="8"/>
        <v>0</v>
      </c>
      <c r="G29" s="24"/>
    </row>
    <row r="30" spans="1:7" ht="31.5" outlineLevel="2" x14ac:dyDescent="0.25">
      <c r="A30" s="1" t="s">
        <v>39</v>
      </c>
      <c r="B30" s="2"/>
      <c r="C30" s="2"/>
      <c r="D30" s="29">
        <f>D31</f>
        <v>4205.55</v>
      </c>
      <c r="E30" s="29">
        <f t="shared" si="8"/>
        <v>582.5</v>
      </c>
      <c r="F30" s="29">
        <f t="shared" si="8"/>
        <v>0</v>
      </c>
      <c r="G30" s="25"/>
    </row>
    <row r="31" spans="1:7" ht="47.25" outlineLevel="2" x14ac:dyDescent="0.25">
      <c r="A31" s="1" t="s">
        <v>4</v>
      </c>
      <c r="B31" s="2" t="s">
        <v>5</v>
      </c>
      <c r="C31" s="2"/>
      <c r="D31" s="29">
        <f>D32+D33+D34+D35</f>
        <v>4205.55</v>
      </c>
      <c r="E31" s="29">
        <f t="shared" ref="E31:F31" si="9">E32+E33+E34+E35</f>
        <v>582.5</v>
      </c>
      <c r="F31" s="29">
        <f t="shared" si="9"/>
        <v>0</v>
      </c>
      <c r="G31" s="25"/>
    </row>
    <row r="32" spans="1:7" ht="78.75" outlineLevel="2" x14ac:dyDescent="0.25">
      <c r="A32" s="15" t="s">
        <v>6</v>
      </c>
      <c r="B32" s="16" t="s">
        <v>5</v>
      </c>
      <c r="C32" s="16" t="s">
        <v>7</v>
      </c>
      <c r="D32" s="30">
        <f>579.091-19.5-2.641</f>
        <v>556.95000000000005</v>
      </c>
      <c r="E32" s="30">
        <f>612.529-20.3-9.729</f>
        <v>582.5</v>
      </c>
      <c r="F32" s="30">
        <v>0</v>
      </c>
      <c r="G32" s="24"/>
    </row>
    <row r="33" spans="1:7" ht="78.75" outlineLevel="2" x14ac:dyDescent="0.25">
      <c r="A33" s="15" t="s">
        <v>8</v>
      </c>
      <c r="B33" s="16" t="s">
        <v>5</v>
      </c>
      <c r="C33" s="16" t="s">
        <v>9</v>
      </c>
      <c r="D33" s="30">
        <f>3174.3+474.3</f>
        <v>3648.6000000000004</v>
      </c>
      <c r="E33" s="30">
        <v>0</v>
      </c>
      <c r="F33" s="30">
        <v>0</v>
      </c>
      <c r="G33" s="25"/>
    </row>
    <row r="34" spans="1:7" ht="63" hidden="1" outlineLevel="2" x14ac:dyDescent="0.25">
      <c r="A34" s="15" t="s">
        <v>10</v>
      </c>
      <c r="B34" s="16" t="s">
        <v>5</v>
      </c>
      <c r="C34" s="16" t="s">
        <v>11</v>
      </c>
      <c r="D34" s="30">
        <f>1894.6-1894.6</f>
        <v>0</v>
      </c>
      <c r="E34" s="30">
        <f>1894.6-1894.6</f>
        <v>0</v>
      </c>
      <c r="F34" s="30">
        <f>1894.6-1894.6</f>
        <v>0</v>
      </c>
      <c r="G34" s="25"/>
    </row>
    <row r="35" spans="1:7" ht="78.75" hidden="1" outlineLevel="2" x14ac:dyDescent="0.25">
      <c r="A35" s="15" t="s">
        <v>12</v>
      </c>
      <c r="B35" s="16" t="s">
        <v>5</v>
      </c>
      <c r="C35" s="16" t="s">
        <v>13</v>
      </c>
      <c r="D35" s="30">
        <f>18981-18981</f>
        <v>0</v>
      </c>
      <c r="E35" s="30">
        <f>18981-18981</f>
        <v>0</v>
      </c>
      <c r="F35" s="30">
        <f>18981-18981</f>
        <v>0</v>
      </c>
      <c r="G35" s="25"/>
    </row>
    <row r="36" spans="1:7" ht="31.5" outlineLevel="2" x14ac:dyDescent="0.25">
      <c r="A36" s="5" t="s">
        <v>63</v>
      </c>
      <c r="B36" s="16"/>
      <c r="C36" s="16"/>
      <c r="D36" s="29">
        <f>D37</f>
        <v>1422.8</v>
      </c>
      <c r="E36" s="29">
        <f t="shared" ref="E36:F38" si="10">E37</f>
        <v>4207.6000000000004</v>
      </c>
      <c r="F36" s="29">
        <f t="shared" si="10"/>
        <v>4207.6000000000004</v>
      </c>
      <c r="G36" s="25"/>
    </row>
    <row r="37" spans="1:7" ht="51" customHeight="1" outlineLevel="2" x14ac:dyDescent="0.25">
      <c r="A37" s="1" t="s">
        <v>62</v>
      </c>
      <c r="B37" s="16"/>
      <c r="C37" s="16"/>
      <c r="D37" s="29">
        <f>D38</f>
        <v>1422.8</v>
      </c>
      <c r="E37" s="29">
        <f t="shared" si="10"/>
        <v>4207.6000000000004</v>
      </c>
      <c r="F37" s="29">
        <f t="shared" si="10"/>
        <v>4207.6000000000004</v>
      </c>
      <c r="G37" s="25"/>
    </row>
    <row r="38" spans="1:7" ht="31.5" outlineLevel="2" x14ac:dyDescent="0.25">
      <c r="A38" s="1" t="s">
        <v>14</v>
      </c>
      <c r="B38" s="2" t="s">
        <v>15</v>
      </c>
      <c r="C38" s="16"/>
      <c r="D38" s="29">
        <f>D39</f>
        <v>1422.8</v>
      </c>
      <c r="E38" s="29">
        <f t="shared" si="10"/>
        <v>4207.6000000000004</v>
      </c>
      <c r="F38" s="29">
        <f t="shared" si="10"/>
        <v>4207.6000000000004</v>
      </c>
      <c r="G38" s="25"/>
    </row>
    <row r="39" spans="1:7" ht="111.75" customHeight="1" outlineLevel="2" x14ac:dyDescent="0.25">
      <c r="A39" s="1" t="s">
        <v>61</v>
      </c>
      <c r="B39" s="27" t="s">
        <v>15</v>
      </c>
      <c r="C39" s="26" t="s">
        <v>60</v>
      </c>
      <c r="D39" s="30">
        <v>1422.8</v>
      </c>
      <c r="E39" s="30">
        <v>4207.6000000000004</v>
      </c>
      <c r="F39" s="30">
        <v>4207.6000000000004</v>
      </c>
      <c r="G39" s="25"/>
    </row>
    <row r="40" spans="1:7" ht="52.9" customHeight="1" outlineLevel="2" x14ac:dyDescent="0.25">
      <c r="A40" s="5" t="s">
        <v>42</v>
      </c>
      <c r="B40" s="2"/>
      <c r="C40" s="2"/>
      <c r="D40" s="29">
        <f>D41</f>
        <v>0</v>
      </c>
      <c r="E40" s="29">
        <f t="shared" ref="E40:F42" si="11">E41</f>
        <v>0</v>
      </c>
      <c r="F40" s="29">
        <f t="shared" si="11"/>
        <v>164.4</v>
      </c>
      <c r="G40" s="25"/>
    </row>
    <row r="41" spans="1:7" ht="47.25" outlineLevel="2" x14ac:dyDescent="0.25">
      <c r="A41" s="1" t="s">
        <v>40</v>
      </c>
      <c r="B41" s="2"/>
      <c r="C41" s="2"/>
      <c r="D41" s="29">
        <f>D42</f>
        <v>0</v>
      </c>
      <c r="E41" s="29">
        <f t="shared" si="11"/>
        <v>0</v>
      </c>
      <c r="F41" s="29">
        <f t="shared" si="11"/>
        <v>164.4</v>
      </c>
      <c r="G41" s="25"/>
    </row>
    <row r="42" spans="1:7" ht="31.5" outlineLevel="2" x14ac:dyDescent="0.25">
      <c r="A42" s="1" t="s">
        <v>14</v>
      </c>
      <c r="B42" s="2" t="s">
        <v>15</v>
      </c>
      <c r="C42" s="2"/>
      <c r="D42" s="29">
        <f>D43</f>
        <v>0</v>
      </c>
      <c r="E42" s="29">
        <f t="shared" si="11"/>
        <v>0</v>
      </c>
      <c r="F42" s="29">
        <f t="shared" si="11"/>
        <v>164.4</v>
      </c>
      <c r="G42" s="25"/>
    </row>
    <row r="43" spans="1:7" ht="94.5" outlineLevel="2" x14ac:dyDescent="0.25">
      <c r="A43" s="28" t="s">
        <v>52</v>
      </c>
      <c r="B43" s="27" t="s">
        <v>15</v>
      </c>
      <c r="C43" s="27" t="s">
        <v>16</v>
      </c>
      <c r="D43" s="30">
        <v>0</v>
      </c>
      <c r="E43" s="30">
        <v>0</v>
      </c>
      <c r="F43" s="30">
        <f>143+21.4</f>
        <v>164.4</v>
      </c>
      <c r="G43" s="25"/>
    </row>
    <row r="44" spans="1:7" ht="38.25" customHeight="1" outlineLevel="2" x14ac:dyDescent="0.25">
      <c r="A44" s="5" t="s">
        <v>56</v>
      </c>
      <c r="B44" s="18"/>
      <c r="C44" s="18"/>
      <c r="D44" s="31">
        <f>D45</f>
        <v>242822.14286000002</v>
      </c>
      <c r="E44" s="31">
        <f t="shared" ref="E44:F46" si="12">E45</f>
        <v>0</v>
      </c>
      <c r="F44" s="31">
        <f t="shared" si="12"/>
        <v>0</v>
      </c>
      <c r="G44" s="25"/>
    </row>
    <row r="45" spans="1:7" ht="49.5" customHeight="1" outlineLevel="2" x14ac:dyDescent="0.25">
      <c r="A45" s="1" t="s">
        <v>57</v>
      </c>
      <c r="B45" s="18"/>
      <c r="C45" s="18"/>
      <c r="D45" s="31">
        <f>D46</f>
        <v>242822.14286000002</v>
      </c>
      <c r="E45" s="31">
        <f t="shared" si="12"/>
        <v>0</v>
      </c>
      <c r="F45" s="31">
        <f t="shared" si="12"/>
        <v>0</v>
      </c>
      <c r="G45" s="25"/>
    </row>
    <row r="46" spans="1:7" ht="47.25" outlineLevel="2" x14ac:dyDescent="0.25">
      <c r="A46" s="1" t="s">
        <v>0</v>
      </c>
      <c r="B46" s="20">
        <v>732</v>
      </c>
      <c r="C46" s="19"/>
      <c r="D46" s="31">
        <f>D47</f>
        <v>242822.14286000002</v>
      </c>
      <c r="E46" s="31">
        <f t="shared" si="12"/>
        <v>0</v>
      </c>
      <c r="F46" s="31">
        <f t="shared" si="12"/>
        <v>0</v>
      </c>
      <c r="G46" s="25"/>
    </row>
    <row r="47" spans="1:7" ht="63" outlineLevel="2" x14ac:dyDescent="0.25">
      <c r="A47" s="15" t="s">
        <v>58</v>
      </c>
      <c r="B47" s="21">
        <v>732</v>
      </c>
      <c r="C47" s="21" t="s">
        <v>59</v>
      </c>
      <c r="D47" s="32">
        <f>247818.46939-4996.32653</f>
        <v>242822.14286000002</v>
      </c>
      <c r="E47" s="30">
        <v>0</v>
      </c>
      <c r="F47" s="30">
        <v>0</v>
      </c>
      <c r="G47" s="25"/>
    </row>
    <row r="48" spans="1:7" ht="21.6" customHeight="1" x14ac:dyDescent="0.25">
      <c r="A48" s="7" t="s">
        <v>27</v>
      </c>
      <c r="B48" s="8"/>
      <c r="C48" s="8"/>
      <c r="D48" s="31">
        <f>D9+D14+D29+D40+D44+D36</f>
        <v>529809.53035999998</v>
      </c>
      <c r="E48" s="31">
        <f>E9+E14+E29+E40+E36</f>
        <v>77777.500000000015</v>
      </c>
      <c r="F48" s="31">
        <f>F9+F14+F29+F40+F36</f>
        <v>70553</v>
      </c>
      <c r="G48" s="25"/>
    </row>
    <row r="49" spans="1:7" ht="12.75" customHeight="1" x14ac:dyDescent="0.25">
      <c r="A49" s="17"/>
      <c r="B49" s="17"/>
      <c r="C49" s="17"/>
      <c r="D49" s="17"/>
      <c r="E49" s="17"/>
      <c r="F49" s="17"/>
      <c r="G49" s="25"/>
    </row>
    <row r="50" spans="1:7" x14ac:dyDescent="0.25">
      <c r="A50" s="35"/>
      <c r="B50" s="36"/>
      <c r="C50" s="36"/>
      <c r="D50" s="36"/>
      <c r="E50" s="36"/>
      <c r="F50" s="13"/>
    </row>
    <row r="51" spans="1:7" x14ac:dyDescent="0.25">
      <c r="D51" s="14"/>
    </row>
  </sheetData>
  <mergeCells count="7">
    <mergeCell ref="A7:E7"/>
    <mergeCell ref="A50:E50"/>
    <mergeCell ref="E1:F1"/>
    <mergeCell ref="C2:F2"/>
    <mergeCell ref="D3:F3"/>
    <mergeCell ref="A4:F4"/>
    <mergeCell ref="A6:E6"/>
  </mergeCells>
  <pageMargins left="0.78740157480314965" right="0.35" top="0.32" bottom="0.42" header="0.16" footer="0.27"/>
  <pageSetup paperSize="9"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едеральные проеты&lt;/VariantName&gt;&#10;  &lt;VariantLink&gt;22648149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B329AD-155E-4877-BBC1-C289466E97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2022-11-11T10:32:10Z</cp:lastPrinted>
  <dcterms:created xsi:type="dcterms:W3CDTF">2021-11-11T07:22:23Z</dcterms:created>
  <dcterms:modified xsi:type="dcterms:W3CDTF">2023-12-29T07:02:59Z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Федеральные проеты</vt:lpwstr>
  </property>
  <property fmtid="{D5CDD505-2E9C-101B-9397-08002B2CF9AE}" pid="11" name="Код отчета">
    <vt:lpwstr>A4BED77A77314A96B10651D376ED98</vt:lpwstr>
  </property>
  <property fmtid="{D5CDD505-2E9C-101B-9397-08002B2CF9AE}" pid="12" name="Локальная база">
    <vt:lpwstr>не используется</vt:lpwstr>
  </property>
</Properties>
</file>