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Нормативные документы\Постановления\2024\01\P_1_О\"/>
    </mc:Choice>
  </mc:AlternateContent>
  <bookViews>
    <workbookView xWindow="0" yWindow="0" windowWidth="28800" windowHeight="12435" activeTab="2"/>
  </bookViews>
  <sheets>
    <sheet name="план  Приложение 1" sheetId="1" r:id="rId1"/>
    <sheet name="таблица 1 Перечень" sheetId="2" r:id="rId2"/>
    <sheet name="таблица 2 источники финансирова" sheetId="4" r:id="rId3"/>
  </sheets>
  <definedNames>
    <definedName name="_xlnm._FilterDatabase" localSheetId="0" hidden="1">'план  Приложение 1'!$A$13:$AH$56</definedName>
    <definedName name="_xlnm._FilterDatabase" localSheetId="1" hidden="1">'таблица 1 Перечень'!#REF!</definedName>
  </definedNames>
  <calcPr calcId="152511" calcOnSave="0"/>
</workbook>
</file>

<file path=xl/calcChain.xml><?xml version="1.0" encoding="utf-8"?>
<calcChain xmlns="http://schemas.openxmlformats.org/spreadsheetml/2006/main">
  <c r="T28" i="2" l="1"/>
  <c r="R28" i="2"/>
  <c r="Q28" i="2"/>
  <c r="P28" i="2"/>
  <c r="N28" i="2"/>
  <c r="J28" i="2"/>
  <c r="I28" i="2"/>
  <c r="H28" i="2"/>
  <c r="S45" i="2"/>
  <c r="R45" i="2"/>
  <c r="S44" i="2"/>
  <c r="R44" i="2"/>
  <c r="S43" i="2"/>
  <c r="R43" i="2"/>
  <c r="S42" i="2"/>
  <c r="R42" i="2"/>
  <c r="AC14" i="1"/>
  <c r="AC34" i="1"/>
  <c r="K14" i="1"/>
  <c r="K52" i="1"/>
  <c r="K34" i="1"/>
  <c r="K15" i="1"/>
  <c r="C34" i="1" l="1"/>
  <c r="S58" i="2" l="1"/>
  <c r="R58" i="2"/>
  <c r="R57" i="2" s="1"/>
  <c r="T57" i="2"/>
  <c r="Q57" i="2"/>
  <c r="P57" i="2"/>
  <c r="N57" i="2"/>
  <c r="S57" i="2" s="1"/>
  <c r="J57" i="2"/>
  <c r="I57" i="2"/>
  <c r="H57" i="2"/>
  <c r="S55" i="2"/>
  <c r="R55" i="2"/>
  <c r="S54" i="2"/>
  <c r="R54" i="2"/>
  <c r="S53" i="2"/>
  <c r="R53" i="2"/>
  <c r="S52" i="2"/>
  <c r="R52" i="2"/>
  <c r="S51" i="2"/>
  <c r="R51" i="2"/>
  <c r="S50" i="2"/>
  <c r="R50" i="2"/>
  <c r="S49" i="2"/>
  <c r="R49" i="2"/>
  <c r="S48" i="2"/>
  <c r="R48" i="2"/>
  <c r="S47" i="2"/>
  <c r="R47" i="2"/>
  <c r="T46" i="2"/>
  <c r="S46" i="2"/>
  <c r="Q46" i="2"/>
  <c r="P46" i="2"/>
  <c r="J46" i="2"/>
  <c r="I46" i="2"/>
  <c r="H46" i="2"/>
  <c r="S41" i="2"/>
  <c r="R41" i="2"/>
  <c r="S40" i="2"/>
  <c r="R40" i="2"/>
  <c r="S39" i="2"/>
  <c r="R39" i="2"/>
  <c r="S38" i="2"/>
  <c r="R38" i="2"/>
  <c r="S37" i="2"/>
  <c r="R37" i="2"/>
  <c r="S36" i="2"/>
  <c r="R36" i="2"/>
  <c r="S35" i="2"/>
  <c r="R35" i="2"/>
  <c r="S34" i="2"/>
  <c r="R34" i="2"/>
  <c r="S33" i="2"/>
  <c r="R33" i="2"/>
  <c r="S32" i="2"/>
  <c r="R32" i="2"/>
  <c r="S31" i="2"/>
  <c r="R31" i="2"/>
  <c r="S30" i="2"/>
  <c r="R30" i="2"/>
  <c r="S29" i="2"/>
  <c r="R29" i="2"/>
  <c r="T8" i="2"/>
  <c r="P8" i="2"/>
  <c r="S28" i="2"/>
  <c r="S27" i="2"/>
  <c r="R27" i="2"/>
  <c r="S26" i="2"/>
  <c r="R26" i="2"/>
  <c r="S25" i="2"/>
  <c r="R25" i="2"/>
  <c r="S24" i="2"/>
  <c r="R24" i="2"/>
  <c r="S23" i="2"/>
  <c r="R23" i="2"/>
  <c r="S22" i="2"/>
  <c r="R22" i="2"/>
  <c r="S21" i="2"/>
  <c r="R21" i="2"/>
  <c r="S20" i="2"/>
  <c r="R20" i="2"/>
  <c r="S19" i="2"/>
  <c r="R19" i="2"/>
  <c r="S18" i="2"/>
  <c r="R18" i="2"/>
  <c r="S17" i="2"/>
  <c r="R17" i="2"/>
  <c r="S16" i="2"/>
  <c r="R16" i="2"/>
  <c r="S15" i="2"/>
  <c r="R15" i="2"/>
  <c r="S14" i="2"/>
  <c r="R14" i="2"/>
  <c r="S13" i="2"/>
  <c r="R13" i="2"/>
  <c r="S12" i="2"/>
  <c r="R12" i="2"/>
  <c r="S11" i="2"/>
  <c r="R11" i="2"/>
  <c r="S10" i="2"/>
  <c r="R10" i="2"/>
  <c r="T9" i="2"/>
  <c r="S9" i="2"/>
  <c r="Q9" i="2"/>
  <c r="P9" i="2"/>
  <c r="J9" i="2"/>
  <c r="J8" i="2" s="1"/>
  <c r="I9" i="2"/>
  <c r="I8" i="2" s="1"/>
  <c r="H9" i="2"/>
  <c r="N8" i="2"/>
  <c r="Q8" i="2" l="1"/>
  <c r="R9" i="2"/>
  <c r="R46" i="2"/>
  <c r="H8" i="2"/>
  <c r="S8" i="2" s="1"/>
  <c r="R8" i="2" l="1"/>
  <c r="AB14" i="1"/>
  <c r="Q14" i="1"/>
  <c r="P14" i="1"/>
  <c r="M14" i="1"/>
  <c r="L14" i="1"/>
  <c r="L34" i="1"/>
  <c r="L15" i="1"/>
  <c r="M34" i="1"/>
  <c r="AB34" i="1"/>
  <c r="C33" i="1" l="1"/>
  <c r="AD15" i="1" l="1"/>
  <c r="AD14" i="1" s="1"/>
  <c r="AC15" i="1"/>
  <c r="AB15" i="1"/>
  <c r="M15" i="1"/>
  <c r="C29" i="1" l="1"/>
  <c r="C15" i="1" s="1"/>
  <c r="C14" i="1" s="1"/>
  <c r="D15" i="1" l="1"/>
  <c r="D14" i="1" s="1"/>
  <c r="E15" i="1"/>
  <c r="E14" i="1" s="1"/>
  <c r="F15" i="1"/>
  <c r="F14" i="1" s="1"/>
  <c r="G15" i="1"/>
  <c r="G14" i="1" s="1"/>
  <c r="H15" i="1"/>
  <c r="H14" i="1" s="1"/>
  <c r="I15" i="1"/>
  <c r="I14" i="1" s="1"/>
  <c r="J15" i="1"/>
  <c r="J14" i="1" s="1"/>
  <c r="N15" i="1"/>
  <c r="N14" i="1" s="1"/>
  <c r="O15" i="1"/>
  <c r="O14" i="1" s="1"/>
  <c r="P15" i="1"/>
  <c r="Q15" i="1"/>
  <c r="R15" i="1"/>
  <c r="R14" i="1" s="1"/>
  <c r="S15" i="1"/>
  <c r="S14" i="1" s="1"/>
  <c r="T15" i="1"/>
  <c r="T14" i="1" s="1"/>
  <c r="U15" i="1"/>
  <c r="U14" i="1" s="1"/>
  <c r="V15" i="1"/>
  <c r="V14" i="1" s="1"/>
  <c r="W15" i="1"/>
  <c r="W14" i="1" s="1"/>
  <c r="X15" i="1"/>
  <c r="X14" i="1" s="1"/>
  <c r="Y15" i="1"/>
  <c r="Y14" i="1" s="1"/>
  <c r="Z15" i="1"/>
  <c r="Z14" i="1" s="1"/>
  <c r="AA15" i="1"/>
  <c r="AA14" i="1" s="1"/>
  <c r="B21" i="4" l="1"/>
  <c r="B15" i="4"/>
  <c r="B9" i="4"/>
</calcChain>
</file>

<file path=xl/sharedStrings.xml><?xml version="1.0" encoding="utf-8"?>
<sst xmlns="http://schemas.openxmlformats.org/spreadsheetml/2006/main" count="511" uniqueCount="161">
  <si>
    <t>Краткосрочный план</t>
  </si>
  <si>
    <t xml:space="preserve"> реализации региональной программы капитального ремонта общего имущества в многоквартирных домах </t>
  </si>
  <si>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</si>
  <si>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</si>
  <si>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</si>
  <si>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</si>
  <si>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</si>
  <si>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</si>
  <si>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</si>
  <si>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</si>
  <si>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</si>
  <si>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</si>
  <si>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</si>
  <si>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разработка проектной документации</t>
  </si>
  <si>
    <t>руб.</t>
  </si>
  <si>
    <t>ед.</t>
  </si>
  <si>
    <t>кв.м</t>
  </si>
  <si>
    <t>куб.м</t>
  </si>
  <si>
    <t>Материал стен</t>
  </si>
  <si>
    <t>Количество этажей</t>
  </si>
  <si>
    <t>Количество подъездов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</si>
  <si>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</si>
  <si>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</si>
  <si>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</si>
  <si>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</si>
  <si>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всего:</t>
  </si>
  <si>
    <t>чел.</t>
  </si>
  <si>
    <t>руб./кв.м</t>
  </si>
  <si>
    <t>Таблица №2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</si>
  <si>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</si>
  <si>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</si>
  <si>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</si>
  <si>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строительный контроль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</si>
  <si>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</si>
  <si>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</si>
  <si>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</si>
  <si>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</si>
  <si>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</si>
  <si>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</si>
  <si>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 xml:space="preserve">Источники финансирования 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</si>
  <si>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</si>
  <si>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</si>
  <si>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</si>
  <si>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</si>
  <si>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</si>
  <si>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Таблица №1</t>
  </si>
  <si>
    <t>к постановлению администрации округа Муром ________________________________________</t>
  </si>
  <si>
    <t>X</t>
  </si>
  <si>
    <t>РО</t>
  </si>
  <si>
    <t>УК</t>
  </si>
  <si>
    <t>ООО "Союз"</t>
  </si>
  <si>
    <t>ООО "Верба"</t>
  </si>
  <si>
    <t>ООО "Домоуправ"</t>
  </si>
  <si>
    <t>ООО УК "Партнер"</t>
  </si>
  <si>
    <t>НУ</t>
  </si>
  <si>
    <t>-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</si>
  <si>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</si>
  <si>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капитальный ремонт внутридомовых инженерных систем вентиляции и дымоудаления при капитальном ремонте крыш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</si>
  <si>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</si>
  <si>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</si>
  <si>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</si>
  <si>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</si>
  <si>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</si>
  <si>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</si>
  <si>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ООО "РЕМСТРОЙ Южный"</t>
  </si>
  <si>
    <t>Муромский р-н, Муромский п, Садовая ул, 26</t>
  </si>
  <si>
    <t>Муром г, 30 лет Победы ул, 1</t>
  </si>
  <si>
    <t>Муром г, Кирова ул, 26</t>
  </si>
  <si>
    <t>Муром г, Октябрьская ул, 106</t>
  </si>
  <si>
    <t>Муромский р-н, Муромский п, Северная ул, 19</t>
  </si>
  <si>
    <t xml:space="preserve">Начальник Управления жилищной политики администрации округа Муром                                                              А.Н. Гребенчук                                                                </t>
  </si>
  <si>
    <t xml:space="preserve"> на территории муниципального образования округ Муром на период 2023-2025 годы</t>
  </si>
  <si>
    <t>Итого по округ Муром на 2023 год</t>
  </si>
  <si>
    <t>Муром г, Артема ул, 29А</t>
  </si>
  <si>
    <t>Муром г, Куликова ул, 14а</t>
  </si>
  <si>
    <t>Муром г, Лакина ул, 88</t>
  </si>
  <si>
    <t>Муром г, Мечникова ул, 32</t>
  </si>
  <si>
    <t>Муром г, Московская ул, 100</t>
  </si>
  <si>
    <t>Муром г, Московская ул, 102</t>
  </si>
  <si>
    <t>Муром г, Московская ул, 122</t>
  </si>
  <si>
    <t>Муром г, Московская ул, 48</t>
  </si>
  <si>
    <t>Муром г, Ленинградская ул, 12 корп. 2</t>
  </si>
  <si>
    <t>Итого по округ Муром на 2024 год</t>
  </si>
  <si>
    <t>Муром г, Сурикова ул, 2</t>
  </si>
  <si>
    <t>Муром г, Кооперативная ул, 4</t>
  </si>
  <si>
    <t>Муром г, Кооперативная ул, 3</t>
  </si>
  <si>
    <t>Муром г, Московская ул, 107</t>
  </si>
  <si>
    <t>Муром г, Ковровская ул, 3</t>
  </si>
  <si>
    <t>Муром г, Коммунистическая ул, 34</t>
  </si>
  <si>
    <t>Муром г, Мечникова ул, 60</t>
  </si>
  <si>
    <t>Итого по округ Муром на 2025 год</t>
  </si>
  <si>
    <t>Муром г, Льва Толстого ул, 109</t>
  </si>
  <si>
    <t>Муром г, Мечникова ул, 47</t>
  </si>
  <si>
    <t>Муром г, Московская ул, 37а</t>
  </si>
  <si>
    <t>Муром г, Московская ул, 40а</t>
  </si>
  <si>
    <t>Муромский р-н, Муромский п, Центральная ул, 24</t>
  </si>
  <si>
    <t>Муром г, Московская ул, 75</t>
  </si>
  <si>
    <t>Муром г, Спортивная ул, 14</t>
  </si>
  <si>
    <t>Муром г, Пролетарская ул, 19</t>
  </si>
  <si>
    <t>Муромский р-н, Фабрики им П.Л.Войкова п, 33</t>
  </si>
  <si>
    <t>Ж/б панели</t>
  </si>
  <si>
    <t>2</t>
  </si>
  <si>
    <t>ООО "Фортуна"</t>
  </si>
  <si>
    <t>4</t>
  </si>
  <si>
    <t>Кирпичные</t>
  </si>
  <si>
    <t>3</t>
  </si>
  <si>
    <t>5</t>
  </si>
  <si>
    <t>1</t>
  </si>
  <si>
    <t>Монолитные</t>
  </si>
  <si>
    <t>Шлакоблок</t>
  </si>
  <si>
    <t>ТСН "Центральная, 24"</t>
  </si>
  <si>
    <t>к краткосрочному плану реализации региональной  программы капитального ремонта общего имущества в многоквартирных домах на территории муниципального образования округ Муром  
на период 2023-2025 годы</t>
  </si>
  <si>
    <t xml:space="preserve">к краткосрочному плану реализации  региональной программы                                                                                                                                                                                         капитального ремонта  общего имущества в многоквартирных домах                                                                                                                                                                                                                                             на территории муниципального образования округ Муром  на период 2023-2025 годы </t>
  </si>
  <si>
    <t xml:space="preserve">Источники финансирования краткосрочного плана реализации региональной программы капитального ремонта
общего имущества в многоквартирных домах на территории муниципального образования  округ Муром                                                                                                                                   на период  2023-2025 годы
</t>
  </si>
  <si>
    <t>Объем финансирования по 2023 г., руб.</t>
  </si>
  <si>
    <t>Объем финансирования по 2024 г., руб.</t>
  </si>
  <si>
    <t>Объем финансирования по 2025 г., руб.</t>
  </si>
  <si>
    <t>Муром г, Коммунистическая ул, 39</t>
  </si>
  <si>
    <t>Муром г, Радиозаводское ш, 46</t>
  </si>
  <si>
    <t>Муром г, Орджоникидзе ул, 5а</t>
  </si>
  <si>
    <t>Муром г, Карачаровское ш, 11</t>
  </si>
  <si>
    <t>Муром г, Пролетарская ул, 1б</t>
  </si>
  <si>
    <t>Муром г, Свердлова ул, 38</t>
  </si>
  <si>
    <t>6</t>
  </si>
  <si>
    <t>Итого по округ Муром</t>
  </si>
  <si>
    <t>Наименование организации, осуществляющей управление МКД</t>
  </si>
  <si>
    <t>Финансовая поддержка на замену лифтового оборудования в форме субсидии за счет средств областного бюджета (адресное распределение указывается по мере принятия решений о предоставлении субсидии в соответствии с постановлением Губернатора области от 13.02.2017 №111)</t>
  </si>
  <si>
    <t>Итого по округ Муром на 2023-2025 годы</t>
  </si>
  <si>
    <t>Адрес многоквартирного дома 
(далее - МКД)</t>
  </si>
  <si>
    <t>Наличие статуса ОКН</t>
  </si>
  <si>
    <t>Год ввода в эксплуатацию</t>
  </si>
  <si>
    <t>Общая площадь МКД (с МОП), всего</t>
  </si>
  <si>
    <t>Площадь помещений в МКД (жилых и нежилых, без МОП), всего</t>
  </si>
  <si>
    <t>Стоимость капитального ремонта</t>
  </si>
  <si>
    <t>за счет средств бюджета субъекта Российской Федерации</t>
  </si>
  <si>
    <t>за счет средств местного бюджета</t>
  </si>
  <si>
    <t>за счет средств         собственников помещений в МКД</t>
  </si>
  <si>
    <t>Итого по оруг Муром на 2023-2025 годы</t>
  </si>
  <si>
    <t>ОКН</t>
  </si>
  <si>
    <t>Перечень многоквартирных домов, по которым предоставляется финансовая поддержка на замену лифтового оборудования в форме субсидии за счет средств областного бюджета (адресное распределение указывается по мере принятия решений о предоставлении субсидии в соответствии с постановлением Губернатора области от 13.02.2014 № 111)</t>
  </si>
  <si>
    <t>Муром г, Воровского ул, 69</t>
  </si>
  <si>
    <t>СС</t>
  </si>
  <si>
    <t>ТСЖ</t>
  </si>
  <si>
    <t>ТСН "ВОРОВСКОГО 69"</t>
  </si>
  <si>
    <t xml:space="preserve">Приложение  </t>
  </si>
  <si>
    <t>Муром г, Советская ул., 46</t>
  </si>
  <si>
    <t>Муром г, Куйбышева ул., 38</t>
  </si>
  <si>
    <t>Муром г, Трудовая ул., 21</t>
  </si>
  <si>
    <t>Муром г, Трудовая ул., 35</t>
  </si>
  <si>
    <t>Перечень многоквартирных домов, по котрым предоставляется финансовая потдержка на замену лифтового оборудования в форме субсидии за счет средств областного бюджета (адресное распределение указывается по мере принятия решений о предоставлении субсидии в соответствии с постановлением Губернатора области от 13.02.2014 № 111)</t>
  </si>
  <si>
    <t>Муром г., Воровского ул., 69</t>
  </si>
  <si>
    <t>х</t>
  </si>
  <si>
    <t>Способ управления МКД (УК-
управляющая организация, ТСЖ - 
товарищество собственников жилья, ЖК - 
жилищный кооператив, НУ - непосредственное управление, БУ - без управления)</t>
  </si>
  <si>
    <t>Муром г, Куйбышева ул, 38</t>
  </si>
  <si>
    <t>ООО ДУК "ТЕРРИТОРИЯ"</t>
  </si>
  <si>
    <t>Муром г, Советская ул, 46</t>
  </si>
  <si>
    <t>ТСН "ЦЕНТРАЛЬНЫЙ"</t>
  </si>
  <si>
    <t>Муром г, Трудовая ул, 21</t>
  </si>
  <si>
    <t>Муром г, Трудовая ул, 35</t>
  </si>
  <si>
    <t>x</t>
  </si>
  <si>
    <t>от 09.01.2024 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</si>
</sst>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\ _р_._-;\-* #,##0.00\ _р_._-;_-* &quot;-&quot;??\ _р_._-;_-@_-"/>
    <numFmt numFmtId="166" formatCode="[$-419]General"/>
    <numFmt numFmtId="167" formatCode="_-* #,##0.00_р_._-;\-* #,##0.00_р_._-;_-* \-??_р_._-;_-@_-"/>
    <numFmt numFmtId="168" formatCode="#,##0.00&quot; &quot;[$руб.-419];[Red]&quot;-&quot;#,##0.00&quot; &quot;[$руб.-419]"/>
    <numFmt numFmtId="169" formatCode="#,##0.0"/>
  </numFmts>
  <fonts count="4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6"/>
      <color rgb="FF000000"/>
      <name val="Calibri"/>
      <family val="2"/>
      <charset val="204"/>
    </font>
    <font>
      <b/>
      <i/>
      <sz val="16"/>
      <color rgb="FF000000"/>
      <name val="Arial Cyr"/>
      <charset val="204"/>
    </font>
    <font>
      <b/>
      <i/>
      <u/>
      <sz val="11"/>
      <color rgb="FF000000"/>
      <name val="Calibri"/>
      <family val="2"/>
      <charset val="204"/>
    </font>
    <font>
      <b/>
      <i/>
      <u/>
      <sz val="11"/>
      <color rgb="FF000000"/>
      <name val="Arial Cyr"/>
      <charset val="204"/>
    </font>
    <font>
      <sz val="10"/>
      <color rgb="FF000000"/>
      <name val="Arial1"/>
      <charset val="204"/>
    </font>
    <font>
      <sz val="10"/>
      <color rgb="FF000000"/>
      <name val="Calibri"/>
      <family val="2"/>
      <charset val="204"/>
    </font>
    <font>
      <sz val="11"/>
      <color rgb="FF000000"/>
      <name val="Arial1"/>
      <charset val="204"/>
    </font>
    <font>
      <b/>
      <i/>
      <sz val="16"/>
      <color rgb="FF000000"/>
      <name val="Arial1"/>
      <charset val="204"/>
    </font>
    <font>
      <b/>
      <i/>
      <u/>
      <sz val="11"/>
      <color rgb="FF000000"/>
      <name val="Arial1"/>
      <charset val="204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2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2">
    <xf numFmtId="0" fontId="0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2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166" fontId="8" fillId="0" borderId="0" applyBorder="0" applyProtection="0"/>
    <xf numFmtId="0" fontId="10" fillId="0" borderId="0"/>
    <xf numFmtId="165" fontId="7" fillId="0" borderId="0" applyBorder="0" applyAlignment="0" applyProtection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5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9" fillId="0" borderId="0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Border="0" applyAlignment="0" applyProtection="0"/>
    <xf numFmtId="0" fontId="5" fillId="0" borderId="0"/>
    <xf numFmtId="166" fontId="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167" fontId="3" fillId="0" borderId="0" applyFill="0" applyBorder="0" applyAlignment="0" applyProtection="0"/>
    <xf numFmtId="0" fontId="8" fillId="0" borderId="0"/>
    <xf numFmtId="0" fontId="20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0" fillId="0" borderId="0">
      <alignment horizontal="center" textRotation="90"/>
    </xf>
    <xf numFmtId="0" fontId="21" fillId="0" borderId="0">
      <alignment horizontal="center" textRotation="90"/>
    </xf>
    <xf numFmtId="0" fontId="21" fillId="0" borderId="0">
      <alignment horizontal="center" textRotation="90"/>
    </xf>
    <xf numFmtId="0" fontId="22" fillId="0" borderId="0"/>
    <xf numFmtId="0" fontId="23" fillId="0" borderId="0"/>
    <xf numFmtId="0" fontId="23" fillId="0" borderId="0"/>
    <xf numFmtId="168" fontId="22" fillId="0" borderId="0"/>
    <xf numFmtId="168" fontId="23" fillId="0" borderId="0"/>
    <xf numFmtId="168" fontId="23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25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6" fillId="0" borderId="0"/>
    <xf numFmtId="166" fontId="8" fillId="0" borderId="0"/>
    <xf numFmtId="0" fontId="27" fillId="0" borderId="0">
      <alignment horizontal="center"/>
    </xf>
    <xf numFmtId="0" fontId="27" fillId="0" borderId="0">
      <alignment horizontal="center" textRotation="90"/>
    </xf>
    <xf numFmtId="0" fontId="28" fillId="0" borderId="0"/>
    <xf numFmtId="168" fontId="28" fillId="0" borderId="0"/>
    <xf numFmtId="166" fontId="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0" borderId="0">
      <alignment horizontal="center"/>
    </xf>
    <xf numFmtId="0" fontId="20" fillId="0" borderId="0">
      <alignment horizontal="center" textRotation="90"/>
    </xf>
    <xf numFmtId="0" fontId="22" fillId="0" borderId="0"/>
    <xf numFmtId="168" fontId="22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0" fillId="0" borderId="0">
      <alignment horizontal="center"/>
    </xf>
    <xf numFmtId="0" fontId="20" fillId="0" borderId="0">
      <alignment horizontal="center" textRotation="90"/>
    </xf>
    <xf numFmtId="0" fontId="22" fillId="0" borderId="0"/>
    <xf numFmtId="168" fontId="22" fillId="0" borderId="0"/>
    <xf numFmtId="0" fontId="27" fillId="0" borderId="0">
      <alignment horizontal="center"/>
    </xf>
    <xf numFmtId="0" fontId="27" fillId="0" borderId="0">
      <alignment horizontal="center" textRotation="90"/>
    </xf>
    <xf numFmtId="0" fontId="28" fillId="0" borderId="0"/>
    <xf numFmtId="168" fontId="28" fillId="0" borderId="0"/>
    <xf numFmtId="168" fontId="28" fillId="0" borderId="0"/>
    <xf numFmtId="0" fontId="27" fillId="0" borderId="0">
      <alignment horizontal="center"/>
    </xf>
    <xf numFmtId="0" fontId="28" fillId="0" borderId="0"/>
    <xf numFmtId="0" fontId="27" fillId="0" borderId="0">
      <alignment horizontal="center"/>
    </xf>
    <xf numFmtId="0" fontId="27" fillId="0" borderId="0">
      <alignment horizontal="center"/>
    </xf>
    <xf numFmtId="0" fontId="27" fillId="0" borderId="0">
      <alignment horizontal="center" textRotation="90"/>
    </xf>
    <xf numFmtId="0" fontId="27" fillId="0" borderId="0">
      <alignment horizontal="center" textRotation="90"/>
    </xf>
    <xf numFmtId="168" fontId="28" fillId="0" borderId="0"/>
    <xf numFmtId="0" fontId="28" fillId="0" borderId="0"/>
    <xf numFmtId="0" fontId="28" fillId="0" borderId="0"/>
    <xf numFmtId="168" fontId="28" fillId="0" borderId="0"/>
    <xf numFmtId="0" fontId="27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3">
    <xf numFmtId="0" fontId="0" fillId="0" borderId="0" xfId="0"/>
    <xf numFmtId="0" fontId="0" fillId="0" borderId="0" xfId="0" applyFill="1"/>
    <xf numFmtId="0" fontId="14" fillId="0" borderId="0" xfId="0" applyFont="1"/>
    <xf numFmtId="0" fontId="15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2" applyFont="1" applyFill="1" applyAlignment="1">
      <alignment wrapText="1"/>
    </xf>
    <xf numFmtId="0" fontId="14" fillId="0" borderId="0" xfId="2" applyFont="1" applyFill="1"/>
    <xf numFmtId="0" fontId="15" fillId="0" borderId="0" xfId="1" applyFont="1" applyFill="1" applyAlignment="1">
      <alignment horizontal="center" vertical="center" wrapText="1"/>
    </xf>
    <xf numFmtId="2" fontId="15" fillId="0" borderId="0" xfId="1" applyNumberFormat="1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wrapText="1"/>
    </xf>
    <xf numFmtId="0" fontId="18" fillId="0" borderId="2" xfId="0" applyFont="1" applyFill="1" applyBorder="1" applyAlignment="1">
      <alignment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4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4" fontId="16" fillId="0" borderId="1" xfId="0" applyNumberFormat="1" applyFont="1" applyFill="1" applyBorder="1" applyAlignment="1">
      <alignment horizontal="center" vertical="center" wrapText="1"/>
    </xf>
    <xf numFmtId="2" fontId="16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/>
    <xf numFmtId="0" fontId="30" fillId="0" borderId="0" xfId="0" applyFont="1" applyFill="1" applyAlignment="1">
      <alignment horizontal="center" vertical="center"/>
    </xf>
    <xf numFmtId="0" fontId="0" fillId="0" borderId="0" xfId="0" applyFill="1"/>
    <xf numFmtId="0" fontId="16" fillId="0" borderId="10" xfId="0" applyFont="1" applyFill="1" applyBorder="1" applyAlignment="1">
      <alignment horizontal="center" vertical="center" textRotation="90" wrapText="1"/>
    </xf>
    <xf numFmtId="0" fontId="19" fillId="0" borderId="0" xfId="5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 wrapText="1"/>
    </xf>
    <xf numFmtId="0" fontId="29" fillId="0" borderId="0" xfId="0" applyFont="1" applyFill="1"/>
    <xf numFmtId="0" fontId="13" fillId="0" borderId="1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0" fontId="34" fillId="0" borderId="1" xfId="0" applyFont="1" applyFill="1" applyBorder="1"/>
    <xf numFmtId="0" fontId="35" fillId="0" borderId="1" xfId="0" applyFont="1" applyFill="1" applyBorder="1"/>
    <xf numFmtId="4" fontId="36" fillId="0" borderId="1" xfId="0" applyNumberFormat="1" applyFont="1" applyFill="1" applyBorder="1" applyAlignment="1">
      <alignment horizontal="right" vertical="center" wrapText="1"/>
    </xf>
    <xf numFmtId="0" fontId="36" fillId="0" borderId="1" xfId="0" applyFont="1" applyFill="1" applyBorder="1" applyAlignment="1">
      <alignment horizontal="right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7" fillId="0" borderId="0" xfId="0" applyFont="1" applyFill="1"/>
    <xf numFmtId="0" fontId="38" fillId="0" borderId="1" xfId="0" applyFont="1" applyFill="1" applyBorder="1" applyAlignment="1">
      <alignment horizontal="center" vertical="center" wrapText="1"/>
    </xf>
    <xf numFmtId="4" fontId="38" fillId="0" borderId="1" xfId="0" applyNumberFormat="1" applyFont="1" applyFill="1" applyBorder="1" applyAlignment="1">
      <alignment horizontal="right" vertical="center" wrapText="1"/>
    </xf>
    <xf numFmtId="4" fontId="35" fillId="0" borderId="1" xfId="0" applyNumberFormat="1" applyFont="1" applyFill="1" applyBorder="1" applyAlignment="1">
      <alignment horizontal="right"/>
    </xf>
    <xf numFmtId="0" fontId="39" fillId="0" borderId="0" xfId="0" applyFont="1" applyFill="1"/>
    <xf numFmtId="0" fontId="35" fillId="0" borderId="1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horizontal="right"/>
    </xf>
    <xf numFmtId="4" fontId="38" fillId="0" borderId="1" xfId="0" applyNumberFormat="1" applyFont="1" applyFill="1" applyBorder="1" applyAlignment="1">
      <alignment horizontal="center" vertical="center" wrapText="1"/>
    </xf>
    <xf numFmtId="169" fontId="35" fillId="0" borderId="1" xfId="0" applyNumberFormat="1" applyFont="1" applyFill="1" applyBorder="1" applyAlignment="1">
      <alignment horizontal="right"/>
    </xf>
    <xf numFmtId="0" fontId="4" fillId="0" borderId="1" xfId="5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33" fillId="0" borderId="1" xfId="0" applyNumberFormat="1" applyFont="1" applyBorder="1" applyAlignment="1">
      <alignment horizontal="center" vertical="center" wrapText="1"/>
    </xf>
    <xf numFmtId="4" fontId="33" fillId="0" borderId="1" xfId="0" applyNumberFormat="1" applyFont="1" applyBorder="1" applyAlignment="1">
      <alignment horizontal="center" vertical="center"/>
    </xf>
    <xf numFmtId="4" fontId="40" fillId="0" borderId="1" xfId="0" applyNumberFormat="1" applyFont="1" applyBorder="1" applyAlignment="1">
      <alignment horizontal="center" vertical="center"/>
    </xf>
    <xf numFmtId="4" fontId="38" fillId="0" borderId="1" xfId="0" applyNumberFormat="1" applyFont="1" applyFill="1" applyBorder="1" applyAlignment="1">
      <alignment horizontal="right" wrapText="1"/>
    </xf>
    <xf numFmtId="0" fontId="38" fillId="0" borderId="1" xfId="0" applyFont="1" applyFill="1" applyBorder="1" applyAlignment="1">
      <alignment horizontal="center" vertical="top"/>
    </xf>
    <xf numFmtId="0" fontId="35" fillId="2" borderId="1" xfId="0" applyFont="1" applyFill="1" applyBorder="1"/>
    <xf numFmtId="4" fontId="36" fillId="2" borderId="1" xfId="0" applyNumberFormat="1" applyFont="1" applyFill="1" applyBorder="1" applyAlignment="1">
      <alignment horizontal="right" vertical="center" wrapText="1"/>
    </xf>
    <xf numFmtId="0" fontId="36" fillId="2" borderId="1" xfId="0" applyFont="1" applyFill="1" applyBorder="1" applyAlignment="1">
      <alignment horizontal="center" vertical="center" wrapText="1"/>
    </xf>
    <xf numFmtId="4" fontId="33" fillId="2" borderId="1" xfId="0" applyNumberFormat="1" applyFont="1" applyFill="1" applyBorder="1" applyAlignment="1">
      <alignment horizontal="right" vertical="center" wrapText="1"/>
    </xf>
    <xf numFmtId="4" fontId="38" fillId="2" borderId="1" xfId="0" applyNumberFormat="1" applyFont="1" applyFill="1" applyBorder="1" applyAlignment="1">
      <alignment horizontal="right" vertical="center" wrapText="1"/>
    </xf>
    <xf numFmtId="1" fontId="38" fillId="2" borderId="1" xfId="0" applyNumberFormat="1" applyFont="1" applyFill="1" applyBorder="1" applyAlignment="1">
      <alignment horizontal="right" vertical="center" wrapText="1"/>
    </xf>
    <xf numFmtId="0" fontId="38" fillId="2" borderId="1" xfId="0" applyFont="1" applyFill="1" applyBorder="1" applyAlignment="1">
      <alignment horizontal="center" vertical="center" wrapText="1"/>
    </xf>
    <xf numFmtId="4" fontId="35" fillId="2" borderId="1" xfId="0" applyNumberFormat="1" applyFont="1" applyFill="1" applyBorder="1" applyAlignment="1">
      <alignment horizontal="right"/>
    </xf>
    <xf numFmtId="4" fontId="38" fillId="2" borderId="1" xfId="0" applyNumberFormat="1" applyFont="1" applyFill="1" applyBorder="1" applyAlignment="1">
      <alignment horizontal="right"/>
    </xf>
    <xf numFmtId="1" fontId="38" fillId="2" borderId="1" xfId="0" applyNumberFormat="1" applyFont="1" applyFill="1" applyBorder="1" applyAlignment="1">
      <alignment horizontal="right"/>
    </xf>
    <xf numFmtId="4" fontId="33" fillId="2" borderId="1" xfId="0" applyNumberFormat="1" applyFont="1" applyFill="1" applyBorder="1" applyAlignment="1">
      <alignment horizontal="right"/>
    </xf>
    <xf numFmtId="1" fontId="38" fillId="2" borderId="1" xfId="0" applyNumberFormat="1" applyFont="1" applyFill="1" applyBorder="1" applyAlignment="1">
      <alignment horizontal="center"/>
    </xf>
    <xf numFmtId="1" fontId="38" fillId="2" borderId="3" xfId="0" applyNumberFormat="1" applyFont="1" applyFill="1" applyBorder="1" applyAlignment="1">
      <alignment horizontal="center"/>
    </xf>
    <xf numFmtId="0" fontId="38" fillId="2" borderId="1" xfId="0" applyFont="1" applyFill="1" applyBorder="1" applyAlignment="1">
      <alignment horizontal="right"/>
    </xf>
    <xf numFmtId="0" fontId="34" fillId="2" borderId="1" xfId="0" applyFont="1" applyFill="1" applyBorder="1"/>
    <xf numFmtId="0" fontId="38" fillId="2" borderId="1" xfId="0" applyFont="1" applyFill="1" applyBorder="1" applyAlignment="1">
      <alignment horizontal="center" vertical="top"/>
    </xf>
    <xf numFmtId="0" fontId="41" fillId="0" borderId="1" xfId="150" applyFont="1" applyBorder="1" applyAlignment="1">
      <alignment horizontal="center" vertical="center"/>
    </xf>
    <xf numFmtId="4" fontId="41" fillId="0" borderId="1" xfId="150" applyNumberFormat="1" applyFont="1" applyBorder="1" applyAlignment="1">
      <alignment horizontal="center" vertical="center"/>
    </xf>
    <xf numFmtId="0" fontId="41" fillId="0" borderId="1" xfId="150" applyFont="1" applyBorder="1" applyAlignment="1">
      <alignment horizontal="center" vertical="center" wrapText="1"/>
    </xf>
    <xf numFmtId="0" fontId="42" fillId="0" borderId="1" xfId="0" applyFont="1" applyBorder="1"/>
    <xf numFmtId="0" fontId="43" fillId="0" borderId="1" xfId="150" applyFont="1" applyBorder="1" applyAlignment="1">
      <alignment horizontal="center" vertical="center"/>
    </xf>
    <xf numFmtId="0" fontId="43" fillId="0" borderId="2" xfId="150" applyFont="1" applyBorder="1" applyAlignment="1">
      <alignment horizontal="center" vertical="center"/>
    </xf>
    <xf numFmtId="0" fontId="43" fillId="0" borderId="1" xfId="0" applyFont="1" applyBorder="1" applyAlignment="1">
      <alignment horizontal="center"/>
    </xf>
    <xf numFmtId="4" fontId="43" fillId="0" borderId="1" xfId="0" applyNumberFormat="1" applyFont="1" applyBorder="1"/>
    <xf numFmtId="3" fontId="43" fillId="0" borderId="1" xfId="0" applyNumberFormat="1" applyFont="1" applyBorder="1"/>
    <xf numFmtId="0" fontId="43" fillId="0" borderId="1" xfId="0" applyFont="1" applyBorder="1" applyAlignment="1">
      <alignment horizontal="center" wrapText="1"/>
    </xf>
    <xf numFmtId="4" fontId="43" fillId="0" borderId="1" xfId="150" applyNumberFormat="1" applyFont="1" applyBorder="1" applyAlignment="1">
      <alignment horizontal="right" vertical="center"/>
    </xf>
    <xf numFmtId="4" fontId="43" fillId="0" borderId="1" xfId="0" applyNumberFormat="1" applyFont="1" applyBorder="1" applyAlignment="1">
      <alignment horizontal="right" vertical="center" wrapText="1"/>
    </xf>
    <xf numFmtId="0" fontId="41" fillId="0" borderId="1" xfId="0" applyFont="1" applyBorder="1" applyAlignment="1">
      <alignment horizontal="center"/>
    </xf>
    <xf numFmtId="0" fontId="44" fillId="0" borderId="2" xfId="0" applyFont="1" applyBorder="1" applyAlignment="1">
      <alignment vertical="center" wrapText="1"/>
    </xf>
    <xf numFmtId="0" fontId="44" fillId="0" borderId="2" xfId="0" applyFont="1" applyBorder="1" applyAlignment="1">
      <alignment horizontal="center" vertical="center" wrapText="1"/>
    </xf>
    <xf numFmtId="4" fontId="41" fillId="0" borderId="1" xfId="0" applyNumberFormat="1" applyFont="1" applyBorder="1" applyAlignment="1">
      <alignment horizontal="right"/>
    </xf>
    <xf numFmtId="3" fontId="41" fillId="0" borderId="1" xfId="0" applyNumberFormat="1" applyFont="1" applyBorder="1" applyAlignment="1">
      <alignment horizontal="right"/>
    </xf>
    <xf numFmtId="0" fontId="41" fillId="0" borderId="1" xfId="0" applyFont="1" applyBorder="1" applyAlignment="1">
      <alignment horizontal="center" wrapText="1"/>
    </xf>
    <xf numFmtId="4" fontId="41" fillId="0" borderId="1" xfId="0" applyNumberFormat="1" applyFont="1" applyBorder="1" applyAlignment="1">
      <alignment horizontal="right" vertical="center" wrapText="1"/>
    </xf>
    <xf numFmtId="4" fontId="41" fillId="0" borderId="1" xfId="150" applyNumberFormat="1" applyFont="1" applyBorder="1" applyAlignment="1">
      <alignment horizontal="right" vertical="center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4" fontId="41" fillId="0" borderId="1" xfId="0" applyNumberFormat="1" applyFont="1" applyBorder="1" applyAlignment="1">
      <alignment horizontal="right" vertical="center"/>
    </xf>
    <xf numFmtId="3" fontId="41" fillId="0" borderId="1" xfId="0" applyNumberFormat="1" applyFont="1" applyBorder="1" applyAlignment="1">
      <alignment horizontal="right" vertical="center"/>
    </xf>
    <xf numFmtId="0" fontId="41" fillId="0" borderId="1" xfId="0" applyFont="1" applyBorder="1" applyAlignment="1">
      <alignment horizontal="center" vertical="center" wrapText="1"/>
    </xf>
    <xf numFmtId="4" fontId="41" fillId="0" borderId="1" xfId="0" applyNumberFormat="1" applyFont="1" applyBorder="1" applyAlignment="1">
      <alignment vertical="center"/>
    </xf>
    <xf numFmtId="0" fontId="42" fillId="0" borderId="2" xfId="0" applyFont="1" applyBorder="1"/>
    <xf numFmtId="4" fontId="43" fillId="0" borderId="1" xfId="0" applyNumberFormat="1" applyFont="1" applyBorder="1" applyAlignment="1">
      <alignment vertical="center"/>
    </xf>
    <xf numFmtId="0" fontId="45" fillId="0" borderId="1" xfId="5" applyFont="1" applyBorder="1" applyAlignment="1">
      <alignment horizontal="center" vertical="center"/>
    </xf>
    <xf numFmtId="0" fontId="44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3" fontId="41" fillId="0" borderId="1" xfId="0" applyNumberFormat="1" applyFont="1" applyBorder="1"/>
    <xf numFmtId="0" fontId="13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38" fillId="2" borderId="1" xfId="0" applyFont="1" applyFill="1" applyBorder="1" applyAlignment="1">
      <alignment horizontal="left" vertical="center" wrapText="1"/>
    </xf>
    <xf numFmtId="0" fontId="38" fillId="2" borderId="1" xfId="0" applyFont="1" applyFill="1" applyBorder="1" applyAlignment="1">
      <alignment horizontal="left"/>
    </xf>
    <xf numFmtId="0" fontId="6" fillId="2" borderId="0" xfId="0" applyFont="1" applyFill="1"/>
    <xf numFmtId="0" fontId="37" fillId="0" borderId="0" xfId="0" applyFont="1"/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" fontId="46" fillId="0" borderId="1" xfId="0" applyNumberFormat="1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 wrapText="1"/>
    </xf>
    <xf numFmtId="0" fontId="47" fillId="0" borderId="0" xfId="0" applyFont="1" applyFill="1"/>
    <xf numFmtId="0" fontId="47" fillId="0" borderId="0" xfId="0" applyFont="1"/>
    <xf numFmtId="0" fontId="46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" fontId="4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/>
    </xf>
    <xf numFmtId="0" fontId="44" fillId="2" borderId="2" xfId="0" applyFont="1" applyFill="1" applyBorder="1" applyAlignment="1">
      <alignment vertical="center" wrapText="1"/>
    </xf>
    <xf numFmtId="0" fontId="44" fillId="2" borderId="2" xfId="0" applyFont="1" applyFill="1" applyBorder="1" applyAlignment="1">
      <alignment horizontal="center" vertical="center" wrapText="1"/>
    </xf>
    <xf numFmtId="4" fontId="41" fillId="2" borderId="1" xfId="0" applyNumberFormat="1" applyFont="1" applyFill="1" applyBorder="1" applyAlignment="1">
      <alignment horizontal="right"/>
    </xf>
    <xf numFmtId="3" fontId="41" fillId="2" borderId="1" xfId="0" applyNumberFormat="1" applyFont="1" applyFill="1" applyBorder="1" applyAlignment="1">
      <alignment horizontal="right"/>
    </xf>
    <xf numFmtId="0" fontId="41" fillId="2" borderId="1" xfId="0" applyFont="1" applyFill="1" applyBorder="1" applyAlignment="1">
      <alignment horizontal="center" wrapText="1"/>
    </xf>
    <xf numFmtId="4" fontId="41" fillId="2" borderId="1" xfId="0" applyNumberFormat="1" applyFont="1" applyFill="1" applyBorder="1" applyAlignment="1">
      <alignment horizontal="right" vertical="center" wrapText="1"/>
    </xf>
    <xf numFmtId="4" fontId="41" fillId="2" borderId="1" xfId="150" applyNumberFormat="1" applyFont="1" applyFill="1" applyBorder="1" applyAlignment="1">
      <alignment horizontal="right" vertical="center"/>
    </xf>
    <xf numFmtId="0" fontId="0" fillId="2" borderId="0" xfId="0" applyFill="1"/>
    <xf numFmtId="49" fontId="46" fillId="0" borderId="1" xfId="0" applyNumberFormat="1" applyFont="1" applyFill="1" applyBorder="1" applyAlignment="1">
      <alignment horizontal="center" vertical="center" wrapText="1"/>
    </xf>
    <xf numFmtId="49" fontId="38" fillId="2" borderId="1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textRotation="90" wrapText="1"/>
    </xf>
    <xf numFmtId="0" fontId="16" fillId="0" borderId="6" xfId="0" applyFont="1" applyFill="1" applyBorder="1" applyAlignment="1">
      <alignment horizontal="center" vertical="center" textRotation="90" wrapText="1"/>
    </xf>
    <xf numFmtId="0" fontId="16" fillId="0" borderId="5" xfId="0" applyFont="1" applyFill="1" applyBorder="1" applyAlignment="1">
      <alignment horizontal="center" vertical="center" textRotation="90" wrapText="1"/>
    </xf>
    <xf numFmtId="0" fontId="16" fillId="0" borderId="0" xfId="1" applyFont="1" applyFill="1" applyAlignment="1">
      <alignment horizontal="right" vertical="center"/>
    </xf>
    <xf numFmtId="0" fontId="16" fillId="0" borderId="0" xfId="1" applyFont="1" applyFill="1" applyAlignment="1">
      <alignment horizontal="right" vertical="center" wrapText="1"/>
    </xf>
    <xf numFmtId="0" fontId="13" fillId="0" borderId="0" xfId="1" applyFont="1" applyFill="1" applyAlignment="1">
      <alignment horizontal="right" vertical="center"/>
    </xf>
    <xf numFmtId="0" fontId="13" fillId="0" borderId="0" xfId="1" applyFont="1" applyFill="1" applyAlignment="1">
      <alignment horizontal="right" vertical="center" wrapText="1"/>
    </xf>
    <xf numFmtId="0" fontId="32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2" fontId="16" fillId="0" borderId="8" xfId="0" applyNumberFormat="1" applyFont="1" applyFill="1" applyBorder="1" applyAlignment="1">
      <alignment horizontal="center" vertical="center" wrapText="1"/>
    </xf>
    <xf numFmtId="2" fontId="16" fillId="0" borderId="12" xfId="0" applyNumberFormat="1" applyFont="1" applyFill="1" applyBorder="1" applyAlignment="1">
      <alignment horizontal="center" vertical="center" wrapText="1"/>
    </xf>
    <xf numFmtId="2" fontId="16" fillId="0" borderId="4" xfId="0" applyNumberFormat="1" applyFont="1" applyFill="1" applyBorder="1" applyAlignment="1">
      <alignment horizontal="center" vertical="center" textRotation="90" wrapText="1"/>
    </xf>
    <xf numFmtId="2" fontId="16" fillId="0" borderId="5" xfId="0" applyNumberFormat="1" applyFont="1" applyFill="1" applyBorder="1" applyAlignment="1">
      <alignment horizontal="center" vertical="center" textRotation="90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34" fillId="0" borderId="3" xfId="0" applyFont="1" applyFill="1" applyBorder="1" applyAlignment="1">
      <alignment horizontal="center"/>
    </xf>
    <xf numFmtId="0" fontId="31" fillId="0" borderId="0" xfId="1" applyFont="1" applyFill="1" applyAlignment="1">
      <alignment horizontal="center" vertical="center" wrapText="1"/>
    </xf>
    <xf numFmtId="0" fontId="31" fillId="0" borderId="0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6" fillId="0" borderId="2" xfId="5" applyFont="1" applyFill="1" applyBorder="1" applyAlignment="1">
      <alignment horizontal="center" vertical="center"/>
    </xf>
    <xf numFmtId="0" fontId="46" fillId="0" borderId="3" xfId="5" applyFont="1" applyFill="1" applyBorder="1" applyAlignment="1">
      <alignment horizontal="center" vertical="center"/>
    </xf>
    <xf numFmtId="4" fontId="16" fillId="0" borderId="4" xfId="0" applyNumberFormat="1" applyFont="1" applyFill="1" applyBorder="1" applyAlignment="1">
      <alignment horizontal="center" vertical="center" textRotation="90" wrapText="1"/>
    </xf>
    <xf numFmtId="4" fontId="16" fillId="0" borderId="5" xfId="0" applyNumberFormat="1" applyFont="1" applyFill="1" applyBorder="1" applyAlignment="1">
      <alignment horizontal="center" vertical="center" textRotation="90" wrapText="1"/>
    </xf>
    <xf numFmtId="2" fontId="16" fillId="0" borderId="6" xfId="0" applyNumberFormat="1" applyFont="1" applyFill="1" applyBorder="1" applyAlignment="1">
      <alignment horizontal="center" vertical="center" textRotation="90" wrapText="1"/>
    </xf>
    <xf numFmtId="0" fontId="34" fillId="2" borderId="2" xfId="0" applyFont="1" applyFill="1" applyBorder="1" applyAlignment="1">
      <alignment horizontal="left"/>
    </xf>
    <xf numFmtId="0" fontId="34" fillId="2" borderId="3" xfId="0" applyFont="1" applyFill="1" applyBorder="1" applyAlignment="1">
      <alignment horizontal="left"/>
    </xf>
    <xf numFmtId="0" fontId="41" fillId="0" borderId="4" xfId="150" applyFont="1" applyBorder="1" applyAlignment="1">
      <alignment horizontal="center" vertical="center" textRotation="90" wrapText="1"/>
    </xf>
    <xf numFmtId="0" fontId="41" fillId="0" borderId="6" xfId="150" applyFont="1" applyBorder="1" applyAlignment="1">
      <alignment horizontal="center" vertical="center" textRotation="90" wrapText="1"/>
    </xf>
    <xf numFmtId="0" fontId="41" fillId="0" borderId="5" xfId="150" applyFont="1" applyBorder="1" applyAlignment="1">
      <alignment horizontal="center" vertical="center" textRotation="90" wrapText="1"/>
    </xf>
    <xf numFmtId="0" fontId="41" fillId="0" borderId="4" xfId="150" applyFont="1" applyBorder="1" applyAlignment="1">
      <alignment horizontal="center" vertical="center" wrapText="1"/>
    </xf>
    <xf numFmtId="0" fontId="41" fillId="0" borderId="6" xfId="150" applyFont="1" applyBorder="1" applyAlignment="1">
      <alignment horizontal="center" vertical="center" wrapText="1"/>
    </xf>
    <xf numFmtId="0" fontId="41" fillId="0" borderId="5" xfId="150" applyFont="1" applyBorder="1" applyAlignment="1">
      <alignment horizontal="center" vertical="center" wrapText="1"/>
    </xf>
    <xf numFmtId="0" fontId="4" fillId="0" borderId="0" xfId="2" applyFont="1" applyFill="1" applyAlignment="1">
      <alignment horizontal="right"/>
    </xf>
    <xf numFmtId="0" fontId="4" fillId="0" borderId="7" xfId="2" applyFont="1" applyFill="1" applyBorder="1" applyAlignment="1">
      <alignment horizontal="right" vertical="center" wrapText="1"/>
    </xf>
    <xf numFmtId="0" fontId="41" fillId="0" borderId="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4" fontId="41" fillId="0" borderId="4" xfId="150" applyNumberFormat="1" applyFont="1" applyBorder="1" applyAlignment="1">
      <alignment horizontal="center" vertical="center" textRotation="90" wrapText="1"/>
    </xf>
    <xf numFmtId="4" fontId="41" fillId="0" borderId="6" xfId="150" applyNumberFormat="1" applyFont="1" applyBorder="1" applyAlignment="1">
      <alignment horizontal="center" vertical="center" textRotation="90" wrapText="1"/>
    </xf>
    <xf numFmtId="4" fontId="41" fillId="0" borderId="5" xfId="150" applyNumberFormat="1" applyFont="1" applyBorder="1" applyAlignment="1">
      <alignment horizontal="center" vertical="center" textRotation="90" wrapText="1"/>
    </xf>
    <xf numFmtId="0" fontId="41" fillId="0" borderId="4" xfId="150" applyFont="1" applyBorder="1" applyAlignment="1">
      <alignment horizontal="center" textRotation="90" wrapText="1"/>
    </xf>
    <xf numFmtId="0" fontId="41" fillId="0" borderId="6" xfId="150" applyFont="1" applyBorder="1" applyAlignment="1">
      <alignment horizontal="center" textRotation="90" wrapText="1"/>
    </xf>
    <xf numFmtId="0" fontId="41" fillId="0" borderId="5" xfId="150" applyFont="1" applyBorder="1" applyAlignment="1">
      <alignment horizontal="center" textRotation="90" wrapText="1"/>
    </xf>
    <xf numFmtId="0" fontId="41" fillId="0" borderId="4" xfId="150" applyFont="1" applyBorder="1" applyAlignment="1">
      <alignment horizontal="left" textRotation="90" wrapText="1"/>
    </xf>
    <xf numFmtId="0" fontId="41" fillId="0" borderId="6" xfId="150" applyFont="1" applyBorder="1" applyAlignment="1">
      <alignment horizontal="left" textRotation="90" wrapText="1"/>
    </xf>
    <xf numFmtId="0" fontId="41" fillId="0" borderId="5" xfId="150" applyFont="1" applyBorder="1" applyAlignment="1">
      <alignment horizontal="left" textRotation="90" wrapText="1"/>
    </xf>
    <xf numFmtId="4" fontId="41" fillId="0" borderId="2" xfId="150" applyNumberFormat="1" applyFont="1" applyBorder="1" applyAlignment="1">
      <alignment horizontal="center" vertical="center" wrapText="1"/>
    </xf>
    <xf numFmtId="4" fontId="41" fillId="0" borderId="13" xfId="150" applyNumberFormat="1" applyFont="1" applyBorder="1" applyAlignment="1">
      <alignment horizontal="center" vertical="center" wrapText="1"/>
    </xf>
    <xf numFmtId="4" fontId="41" fillId="0" borderId="3" xfId="150" applyNumberFormat="1" applyFont="1" applyBorder="1" applyAlignment="1">
      <alignment horizontal="center" vertical="center" wrapText="1"/>
    </xf>
    <xf numFmtId="4" fontId="41" fillId="0" borderId="2" xfId="0" applyNumberFormat="1" applyFont="1" applyBorder="1" applyAlignment="1">
      <alignment horizontal="right" vertical="center" wrapText="1"/>
    </xf>
    <xf numFmtId="4" fontId="41" fillId="0" borderId="3" xfId="0" applyNumberFormat="1" applyFont="1" applyBorder="1" applyAlignment="1">
      <alignment horizontal="right" vertical="center" wrapText="1"/>
    </xf>
    <xf numFmtId="4" fontId="41" fillId="0" borderId="8" xfId="150" applyNumberFormat="1" applyFont="1" applyBorder="1" applyAlignment="1">
      <alignment horizontal="center" vertical="center" textRotation="90" wrapText="1"/>
    </xf>
    <xf numFmtId="4" fontId="41" fillId="0" borderId="9" xfId="150" applyNumberFormat="1" applyFont="1" applyBorder="1" applyAlignment="1">
      <alignment horizontal="center" vertical="center" textRotation="90" wrapText="1"/>
    </xf>
    <xf numFmtId="4" fontId="41" fillId="0" borderId="10" xfId="150" applyNumberFormat="1" applyFont="1" applyBorder="1" applyAlignment="1">
      <alignment horizontal="center" vertical="center" textRotation="90" wrapText="1"/>
    </xf>
    <xf numFmtId="4" fontId="41" fillId="0" borderId="11" xfId="150" applyNumberFormat="1" applyFont="1" applyBorder="1" applyAlignment="1">
      <alignment horizontal="center" vertical="center" textRotation="90" wrapText="1"/>
    </xf>
    <xf numFmtId="4" fontId="41" fillId="0" borderId="2" xfId="150" applyNumberFormat="1" applyFont="1" applyBorder="1" applyAlignment="1">
      <alignment horizontal="center" vertical="center"/>
    </xf>
    <xf numFmtId="4" fontId="41" fillId="0" borderId="3" xfId="150" applyNumberFormat="1" applyFont="1" applyBorder="1" applyAlignment="1">
      <alignment horizontal="center" vertical="center"/>
    </xf>
    <xf numFmtId="0" fontId="41" fillId="0" borderId="2" xfId="150" applyFont="1" applyBorder="1" applyAlignment="1">
      <alignment horizontal="center" vertical="center"/>
    </xf>
    <xf numFmtId="0" fontId="41" fillId="0" borderId="3" xfId="150" applyFont="1" applyBorder="1" applyAlignment="1">
      <alignment horizontal="center" vertical="center"/>
    </xf>
    <xf numFmtId="4" fontId="43" fillId="0" borderId="2" xfId="0" applyNumberFormat="1" applyFont="1" applyBorder="1" applyAlignment="1">
      <alignment horizontal="right"/>
    </xf>
    <xf numFmtId="4" fontId="43" fillId="0" borderId="3" xfId="0" applyNumberFormat="1" applyFont="1" applyBorder="1" applyAlignment="1">
      <alignment horizontal="right"/>
    </xf>
    <xf numFmtId="4" fontId="41" fillId="0" borderId="2" xfId="0" applyNumberFormat="1" applyFont="1" applyBorder="1" applyAlignment="1">
      <alignment horizontal="right" vertical="center"/>
    </xf>
    <xf numFmtId="4" fontId="41" fillId="0" borderId="3" xfId="0" applyNumberFormat="1" applyFont="1" applyBorder="1" applyAlignment="1">
      <alignment horizontal="right" vertical="center"/>
    </xf>
    <xf numFmtId="4" fontId="41" fillId="2" borderId="2" xfId="0" applyNumberFormat="1" applyFont="1" applyFill="1" applyBorder="1" applyAlignment="1">
      <alignment horizontal="right" vertical="center" wrapText="1"/>
    </xf>
    <xf numFmtId="4" fontId="41" fillId="2" borderId="3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top" wrapText="1"/>
    </xf>
    <xf numFmtId="0" fontId="17" fillId="0" borderId="7" xfId="0" applyFont="1" applyFill="1" applyBorder="1" applyAlignment="1">
      <alignment horizontal="center" vertical="top" wrapText="1"/>
    </xf>
  </cellXfs>
  <cellStyles count="182">
    <cellStyle name="Excel Built-in Normal" xfId="3"/>
    <cellStyle name="Excel Built-in Normal 1" xfId="117"/>
    <cellStyle name="Excel Built-in Normal 1 2" xfId="153"/>
    <cellStyle name="Excel Built-in Normal 1 3" xfId="121"/>
    <cellStyle name="Excel Built-in Normal 2" xfId="12"/>
    <cellStyle name="Excel Built-in Normal 2 2" xfId="13"/>
    <cellStyle name="Excel Built-in Normal 3" xfId="14"/>
    <cellStyle name="Excel Built-in Normal 3 2" xfId="97"/>
    <cellStyle name="Excel Built-in Normal 4" xfId="90"/>
    <cellStyle name="Heading" xfId="98"/>
    <cellStyle name="Heading (user)" xfId="99"/>
    <cellStyle name="Heading (user) (user)" xfId="100"/>
    <cellStyle name="Heading 2" xfId="146"/>
    <cellStyle name="Heading 3" xfId="156"/>
    <cellStyle name="Heading 4" xfId="122"/>
    <cellStyle name="Heading 5" xfId="160"/>
    <cellStyle name="Heading 6" xfId="168"/>
    <cellStyle name="Heading 7" xfId="167"/>
    <cellStyle name="Heading 8" xfId="165"/>
    <cellStyle name="Heading1" xfId="101"/>
    <cellStyle name="Heading1 (user)" xfId="102"/>
    <cellStyle name="Heading1 (user) (user)" xfId="103"/>
    <cellStyle name="Heading1 2" xfId="147"/>
    <cellStyle name="Heading1 3" xfId="157"/>
    <cellStyle name="Heading1 4" xfId="123"/>
    <cellStyle name="Heading1 5" xfId="161"/>
    <cellStyle name="Heading1 6" xfId="169"/>
    <cellStyle name="Heading1 7" xfId="170"/>
    <cellStyle name="Heading1 8" xfId="175"/>
    <cellStyle name="Result" xfId="104"/>
    <cellStyle name="Result (user)" xfId="105"/>
    <cellStyle name="Result (user) (user)" xfId="106"/>
    <cellStyle name="Result 2" xfId="148"/>
    <cellStyle name="Result 3" xfId="158"/>
    <cellStyle name="Result 4" xfId="124"/>
    <cellStyle name="Result 5" xfId="162"/>
    <cellStyle name="Result 6" xfId="173"/>
    <cellStyle name="Result 7" xfId="172"/>
    <cellStyle name="Result 8" xfId="166"/>
    <cellStyle name="Result2" xfId="107"/>
    <cellStyle name="Result2 (user)" xfId="108"/>
    <cellStyle name="Result2 (user) (user)" xfId="109"/>
    <cellStyle name="Result2 2" xfId="149"/>
    <cellStyle name="Result2 3" xfId="159"/>
    <cellStyle name="Result2 4" xfId="125"/>
    <cellStyle name="Result2 5" xfId="163"/>
    <cellStyle name="Result2 6" xfId="164"/>
    <cellStyle name="Result2 7" xfId="171"/>
    <cellStyle name="Result2 8" xfId="174"/>
    <cellStyle name="TableStyleLight1" xfId="15"/>
    <cellStyle name="TableStyleLight1 2" xfId="16"/>
    <cellStyle name="Обычный" xfId="0" builtinId="0"/>
    <cellStyle name="Обычный 10" xfId="7"/>
    <cellStyle name="Обычный 10 2" xfId="110"/>
    <cellStyle name="Обычный 11" xfId="17"/>
    <cellStyle name="Обычный 11 2" xfId="93"/>
    <cellStyle name="Обычный 12" xfId="11"/>
    <cellStyle name="Обычный 13" xfId="18"/>
    <cellStyle name="Обычный 13 2" xfId="179"/>
    <cellStyle name="Обычный 14" xfId="10"/>
    <cellStyle name="Обычный 14 2" xfId="19"/>
    <cellStyle name="Обычный 14 2 16" xfId="128"/>
    <cellStyle name="Обычный 14 2 16 2" xfId="135"/>
    <cellStyle name="Обычный 14 2 2" xfId="142"/>
    <cellStyle name="Обычный 14 2 3" xfId="141"/>
    <cellStyle name="Обычный 14 2 4" xfId="111"/>
    <cellStyle name="Обычный 14 2 6" xfId="134"/>
    <cellStyle name="Обычный 14 2 7" xfId="129"/>
    <cellStyle name="Обычный 14 2 9" xfId="130"/>
    <cellStyle name="Обычный 14 2 9 2" xfId="139"/>
    <cellStyle name="Обычный 15" xfId="20"/>
    <cellStyle name="Обычный 15 2" xfId="21"/>
    <cellStyle name="Обычный 16" xfId="22"/>
    <cellStyle name="Обычный 16 2" xfId="23"/>
    <cellStyle name="Обычный 17" xfId="24"/>
    <cellStyle name="Обычный 17 2" xfId="25"/>
    <cellStyle name="Обычный 18" xfId="26"/>
    <cellStyle name="Обычный 19" xfId="9"/>
    <cellStyle name="Обычный 19 2" xfId="112"/>
    <cellStyle name="Обычный 2" xfId="2"/>
    <cellStyle name="Обычный 2 10" xfId="28"/>
    <cellStyle name="Обычный 2 11" xfId="29"/>
    <cellStyle name="Обычный 2 12" xfId="30"/>
    <cellStyle name="Обычный 2 13" xfId="31"/>
    <cellStyle name="Обычный 2 14" xfId="32"/>
    <cellStyle name="Обычный 2 15" xfId="33"/>
    <cellStyle name="Обычный 2 16" xfId="34"/>
    <cellStyle name="Обычный 2 17" xfId="35"/>
    <cellStyle name="Обычный 2 18" xfId="36"/>
    <cellStyle name="Обычный 2 19" xfId="37"/>
    <cellStyle name="Обычный 2 2" xfId="38"/>
    <cellStyle name="Обычный 2 2 2" xfId="150"/>
    <cellStyle name="Обычный 2 2 3" xfId="132"/>
    <cellStyle name="Обычный 2 2 4" xfId="113"/>
    <cellStyle name="Обычный 2 20" xfId="39"/>
    <cellStyle name="Обычный 2 21" xfId="40"/>
    <cellStyle name="Обычный 2 22" xfId="41"/>
    <cellStyle name="Обычный 2 23" xfId="42"/>
    <cellStyle name="Обычный 2 24" xfId="43"/>
    <cellStyle name="Обычный 2 25" xfId="44"/>
    <cellStyle name="Обычный 2 26" xfId="45"/>
    <cellStyle name="Обычный 2 27" xfId="46"/>
    <cellStyle name="Обычный 2 28" xfId="47"/>
    <cellStyle name="Обычный 2 29" xfId="48"/>
    <cellStyle name="Обычный 2 3" xfId="49"/>
    <cellStyle name="Обычный 2 3 2" xfId="155"/>
    <cellStyle name="Обычный 2 3 3" xfId="119"/>
    <cellStyle name="Обычный 2 30" xfId="50"/>
    <cellStyle name="Обычный 2 31" xfId="51"/>
    <cellStyle name="Обычный 2 32" xfId="27"/>
    <cellStyle name="Обычный 2 33" xfId="91"/>
    <cellStyle name="Обычный 2 4" xfId="52"/>
    <cellStyle name="Обычный 2 4 2" xfId="126"/>
    <cellStyle name="Обычный 2 5" xfId="53"/>
    <cellStyle name="Обычный 2 5 2" xfId="177"/>
    <cellStyle name="Обычный 2 6" xfId="54"/>
    <cellStyle name="Обычный 2 6 2" xfId="178"/>
    <cellStyle name="Обычный 2 7" xfId="55"/>
    <cellStyle name="Обычный 2 8" xfId="56"/>
    <cellStyle name="Обычный 2 8 2" xfId="180"/>
    <cellStyle name="Обычный 2 9" xfId="57"/>
    <cellStyle name="Обычный 2 9 2" xfId="181"/>
    <cellStyle name="Обычный 20" xfId="58"/>
    <cellStyle name="Обычный 21" xfId="59"/>
    <cellStyle name="Обычный 22" xfId="60"/>
    <cellStyle name="Обычный 23" xfId="61"/>
    <cellStyle name="Обычный 24" xfId="62"/>
    <cellStyle name="Обычный 25" xfId="63"/>
    <cellStyle name="Обычный 26" xfId="64"/>
    <cellStyle name="Обычный 27" xfId="65"/>
    <cellStyle name="Обычный 28" xfId="66"/>
    <cellStyle name="Обычный 29" xfId="67"/>
    <cellStyle name="Обычный 3" xfId="4"/>
    <cellStyle name="Обычный 3 2" xfId="69"/>
    <cellStyle name="Обычный 3 2 2" xfId="151"/>
    <cellStyle name="Обычный 3 2 3" xfId="131"/>
    <cellStyle name="Обычный 3 2 4" xfId="114"/>
    <cellStyle name="Обычный 3 3" xfId="68"/>
    <cellStyle name="Обычный 3 3 2" xfId="120"/>
    <cellStyle name="Обычный 3 4" xfId="6"/>
    <cellStyle name="Обычный 30" xfId="70"/>
    <cellStyle name="Обычный 31" xfId="71"/>
    <cellStyle name="Обычный 32" xfId="72"/>
    <cellStyle name="Обычный 33" xfId="137"/>
    <cellStyle name="Обычный 39 2" xfId="136"/>
    <cellStyle name="Обычный 4" xfId="1"/>
    <cellStyle name="Обычный 4 2" xfId="73"/>
    <cellStyle name="Обычный 4 2 2" xfId="152"/>
    <cellStyle name="Обычный 4 2 2 2" xfId="176"/>
    <cellStyle name="Обычный 4 2 3" xfId="116"/>
    <cellStyle name="Обычный 4 3" xfId="143"/>
    <cellStyle name="Обычный 4 4" xfId="95"/>
    <cellStyle name="Обычный 5" xfId="74"/>
    <cellStyle name="Обычный 57" xfId="140"/>
    <cellStyle name="Обычный 6" xfId="75"/>
    <cellStyle name="Обычный 6 2" xfId="89"/>
    <cellStyle name="Обычный 6 2 2" xfId="115"/>
    <cellStyle name="Обычный 7" xfId="8"/>
    <cellStyle name="Обычный 7 2" xfId="77"/>
    <cellStyle name="Обычный 7 3" xfId="76"/>
    <cellStyle name="Обычный 8" xfId="78"/>
    <cellStyle name="Обычный 8 2" xfId="154"/>
    <cellStyle name="Обычный 8 3" xfId="127"/>
    <cellStyle name="Обычный 8 4" xfId="118"/>
    <cellStyle name="Обычный 9" xfId="79"/>
    <cellStyle name="Обычный 9 2" xfId="80"/>
    <cellStyle name="Обычный_Лист1" xfId="5"/>
    <cellStyle name="Процентный 2" xfId="82"/>
    <cellStyle name="Процентный 3" xfId="83"/>
    <cellStyle name="Процентный 4" xfId="84"/>
    <cellStyle name="Процентный 5" xfId="85"/>
    <cellStyle name="Процентный 6" xfId="86"/>
    <cellStyle name="Процентный 7" xfId="87"/>
    <cellStyle name="Процентный 8" xfId="81"/>
    <cellStyle name="Процентный 9" xfId="138"/>
    <cellStyle name="Финансовый 2" xfId="88"/>
    <cellStyle name="Финансовый 2 2" xfId="92"/>
    <cellStyle name="Финансовый 2 3" xfId="96"/>
    <cellStyle name="Финансовый 3" xfId="145"/>
    <cellStyle name="Финансовый 4" xfId="144"/>
    <cellStyle name="Финансовый 5" xfId="133"/>
    <cellStyle name="Финансовый 6" xfId="9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4"/>
  <sheetViews>
    <sheetView view="pageBreakPreview" zoomScale="60" zoomScaleNormal="100" workbookViewId="0">
      <selection activeCell="AC10" sqref="AC10:AC11"/>
    </sheetView>
  </sheetViews>
  <sheetFormatPr defaultRowHeight="15"/>
  <cols>
    <col min="1" max="1" width="4" style="6" customWidth="1"/>
    <col min="2" max="2" width="43" style="6" customWidth="1"/>
    <col min="3" max="3" width="20.42578125" style="6" customWidth="1"/>
    <col min="4" max="4" width="11" style="6" customWidth="1"/>
    <col min="5" max="5" width="11.5703125" style="6" customWidth="1"/>
    <col min="6" max="6" width="14.140625" style="6" customWidth="1"/>
    <col min="7" max="7" width="7.28515625" style="6" customWidth="1"/>
    <col min="8" max="8" width="12.42578125" style="6" customWidth="1"/>
    <col min="9" max="9" width="6.28515625" style="6" customWidth="1"/>
    <col min="10" max="10" width="8.28515625" style="6" customWidth="1"/>
    <col min="11" max="11" width="14.28515625" style="6" customWidth="1"/>
    <col min="12" max="12" width="13.140625" style="6" customWidth="1"/>
    <col min="13" max="13" width="17.5703125" style="6" customWidth="1"/>
    <col min="14" max="14" width="6.5703125" style="6" customWidth="1"/>
    <col min="15" max="15" width="7" style="6" customWidth="1"/>
    <col min="16" max="16" width="9.85546875" style="6" customWidth="1"/>
    <col min="17" max="17" width="15.5703125" style="6" customWidth="1"/>
    <col min="18" max="18" width="5.7109375" style="6" customWidth="1"/>
    <col min="19" max="19" width="6" style="6" customWidth="1"/>
    <col min="20" max="20" width="5.5703125" style="6" customWidth="1"/>
    <col min="21" max="21" width="6.42578125" style="16" customWidth="1"/>
    <col min="22" max="23" width="9.140625" style="16"/>
    <col min="24" max="24" width="5.28515625" style="16" customWidth="1"/>
    <col min="25" max="25" width="7.85546875" style="16" customWidth="1"/>
    <col min="26" max="26" width="9.140625" style="16"/>
    <col min="27" max="27" width="8.28515625" style="16" customWidth="1"/>
    <col min="28" max="28" width="14.5703125" style="16" customWidth="1"/>
    <col min="29" max="29" width="16.42578125" style="16" customWidth="1"/>
    <col min="30" max="30" width="12.140625" style="16" customWidth="1"/>
    <col min="31" max="33" width="7.5703125" style="16" customWidth="1"/>
    <col min="34" max="34" width="9.140625" style="15"/>
  </cols>
  <sheetData>
    <row r="1" spans="1:34" s="1" customFormat="1" ht="18.75" customHeight="1">
      <c r="A1" s="3"/>
      <c r="B1" s="3"/>
      <c r="C1" s="9"/>
      <c r="D1" s="3"/>
      <c r="E1" s="3"/>
      <c r="F1" s="3"/>
      <c r="G1" s="3"/>
      <c r="H1" s="3"/>
      <c r="I1" s="3"/>
      <c r="J1" s="3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6"/>
      <c r="V1" s="16"/>
      <c r="W1" s="16"/>
      <c r="X1" s="142" t="s">
        <v>144</v>
      </c>
      <c r="Y1" s="142"/>
      <c r="Z1" s="142"/>
      <c r="AA1" s="142"/>
      <c r="AB1" s="142"/>
      <c r="AC1" s="142"/>
      <c r="AD1" s="142"/>
      <c r="AE1" s="142"/>
      <c r="AF1" s="142"/>
      <c r="AG1" s="142"/>
      <c r="AH1" s="15"/>
    </row>
    <row r="2" spans="1:34" s="1" customFormat="1" ht="18.75" customHeight="1">
      <c r="A2" s="3"/>
      <c r="B2" s="3"/>
      <c r="C2" s="10"/>
      <c r="D2" s="3"/>
      <c r="E2" s="3"/>
      <c r="F2" s="3"/>
      <c r="G2" s="3"/>
      <c r="H2" s="3"/>
      <c r="I2" s="3"/>
      <c r="J2" s="3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6"/>
      <c r="V2" s="16"/>
      <c r="W2" s="16"/>
      <c r="X2" s="143" t="s">
        <v>46</v>
      </c>
      <c r="Y2" s="143"/>
      <c r="Z2" s="143"/>
      <c r="AA2" s="143"/>
      <c r="AB2" s="143"/>
      <c r="AC2" s="143"/>
      <c r="AD2" s="143"/>
      <c r="AE2" s="143"/>
      <c r="AF2" s="143"/>
      <c r="AG2" s="143"/>
      <c r="AH2" s="15"/>
    </row>
    <row r="3" spans="1:34" s="1" customFormat="1" ht="19.5" customHeight="1">
      <c r="A3" s="3"/>
      <c r="B3" s="3"/>
      <c r="C3" s="9"/>
      <c r="D3" s="3"/>
      <c r="E3" s="3"/>
      <c r="F3" s="3"/>
      <c r="G3" s="3"/>
      <c r="H3" s="3"/>
      <c r="I3" s="3"/>
      <c r="J3" s="3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6"/>
      <c r="V3" s="16"/>
      <c r="W3" s="16"/>
      <c r="X3" s="143" t="s">
        <v>160</v>
      </c>
      <c r="Y3" s="143"/>
      <c r="Z3" s="143"/>
      <c r="AA3" s="143"/>
      <c r="AB3" s="143"/>
      <c r="AC3" s="143"/>
      <c r="AD3" s="143"/>
      <c r="AE3" s="143"/>
      <c r="AF3" s="143"/>
      <c r="AG3" s="143"/>
      <c r="AH3" s="15"/>
    </row>
    <row r="4" spans="1:34" s="24" customFormat="1" ht="18.75" customHeight="1">
      <c r="A4" s="3"/>
      <c r="B4" s="3"/>
      <c r="C4" s="9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6"/>
      <c r="R4" s="6"/>
      <c r="S4" s="6"/>
      <c r="T4" s="6"/>
      <c r="U4" s="16"/>
      <c r="V4" s="16"/>
      <c r="W4" s="16"/>
      <c r="X4" s="5"/>
      <c r="Y4" s="5"/>
      <c r="Z4" s="5"/>
      <c r="AA4" s="5"/>
      <c r="AB4" s="5"/>
      <c r="AC4" s="5"/>
      <c r="AD4" s="23"/>
      <c r="AE4" s="23"/>
      <c r="AF4" s="23"/>
      <c r="AG4" s="23"/>
    </row>
    <row r="5" spans="1:34" s="24" customFormat="1" ht="18.75" customHeight="1">
      <c r="A5" s="160" t="s">
        <v>0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</row>
    <row r="6" spans="1:34" s="24" customFormat="1" ht="18.75" customHeight="1">
      <c r="A6" s="161" t="s">
        <v>1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</row>
    <row r="7" spans="1:34" s="24" customFormat="1" ht="18.75" customHeight="1">
      <c r="A7" s="161" t="s">
        <v>71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</row>
    <row r="8" spans="1:34" s="24" customFormat="1" ht="7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4" s="6" customFormat="1" ht="23.25" customHeight="1">
      <c r="A9" s="145" t="s">
        <v>2</v>
      </c>
      <c r="B9" s="145" t="s">
        <v>3</v>
      </c>
      <c r="C9" s="147" t="s">
        <v>4</v>
      </c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50" t="s">
        <v>5</v>
      </c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37" t="s">
        <v>29</v>
      </c>
      <c r="AF9" s="137" t="s">
        <v>30</v>
      </c>
      <c r="AG9" s="137" t="s">
        <v>31</v>
      </c>
    </row>
    <row r="10" spans="1:34" s="24" customFormat="1">
      <c r="A10" s="145"/>
      <c r="B10" s="145"/>
      <c r="C10" s="148"/>
      <c r="D10" s="145" t="s">
        <v>6</v>
      </c>
      <c r="E10" s="145"/>
      <c r="F10" s="145"/>
      <c r="G10" s="145"/>
      <c r="H10" s="145"/>
      <c r="I10" s="145"/>
      <c r="J10" s="154" t="s">
        <v>7</v>
      </c>
      <c r="K10" s="155"/>
      <c r="L10" s="154" t="s">
        <v>8</v>
      </c>
      <c r="M10" s="155"/>
      <c r="N10" s="154" t="s">
        <v>9</v>
      </c>
      <c r="O10" s="155"/>
      <c r="P10" s="154" t="s">
        <v>10</v>
      </c>
      <c r="Q10" s="155"/>
      <c r="R10" s="154" t="s">
        <v>11</v>
      </c>
      <c r="S10" s="155"/>
      <c r="T10" s="152" t="s">
        <v>12</v>
      </c>
      <c r="U10" s="152" t="s">
        <v>57</v>
      </c>
      <c r="V10" s="152" t="s">
        <v>56</v>
      </c>
      <c r="W10" s="152" t="s">
        <v>58</v>
      </c>
      <c r="X10" s="152" t="s">
        <v>59</v>
      </c>
      <c r="Y10" s="152" t="s">
        <v>60</v>
      </c>
      <c r="Z10" s="152" t="s">
        <v>61</v>
      </c>
      <c r="AA10" s="152" t="s">
        <v>62</v>
      </c>
      <c r="AB10" s="152" t="s">
        <v>32</v>
      </c>
      <c r="AC10" s="167" t="s">
        <v>13</v>
      </c>
      <c r="AD10" s="152" t="s">
        <v>63</v>
      </c>
      <c r="AE10" s="138"/>
      <c r="AF10" s="138"/>
      <c r="AG10" s="138"/>
    </row>
    <row r="11" spans="1:34" s="24" customFormat="1" ht="225.75" customHeight="1">
      <c r="A11" s="145"/>
      <c r="B11" s="145"/>
      <c r="C11" s="149"/>
      <c r="D11" s="25" t="s">
        <v>33</v>
      </c>
      <c r="E11" s="25" t="s">
        <v>34</v>
      </c>
      <c r="F11" s="25" t="s">
        <v>35</v>
      </c>
      <c r="G11" s="25" t="s">
        <v>36</v>
      </c>
      <c r="H11" s="25" t="s">
        <v>37</v>
      </c>
      <c r="I11" s="25" t="s">
        <v>38</v>
      </c>
      <c r="J11" s="156"/>
      <c r="K11" s="157"/>
      <c r="L11" s="156"/>
      <c r="M11" s="157"/>
      <c r="N11" s="156"/>
      <c r="O11" s="157"/>
      <c r="P11" s="156"/>
      <c r="Q11" s="157"/>
      <c r="R11" s="156"/>
      <c r="S11" s="157"/>
      <c r="T11" s="153"/>
      <c r="U11" s="153"/>
      <c r="V11" s="153"/>
      <c r="W11" s="153"/>
      <c r="X11" s="153"/>
      <c r="Y11" s="153"/>
      <c r="Z11" s="153"/>
      <c r="AA11" s="153"/>
      <c r="AB11" s="153"/>
      <c r="AC11" s="168"/>
      <c r="AD11" s="169"/>
      <c r="AE11" s="138"/>
      <c r="AF11" s="138"/>
      <c r="AG11" s="138"/>
    </row>
    <row r="12" spans="1:34" s="24" customFormat="1" ht="18.75" customHeight="1">
      <c r="A12" s="146"/>
      <c r="B12" s="145"/>
      <c r="C12" s="19" t="s">
        <v>14</v>
      </c>
      <c r="D12" s="19" t="s">
        <v>14</v>
      </c>
      <c r="E12" s="19" t="s">
        <v>14</v>
      </c>
      <c r="F12" s="19" t="s">
        <v>14</v>
      </c>
      <c r="G12" s="19" t="s">
        <v>14</v>
      </c>
      <c r="H12" s="19" t="s">
        <v>14</v>
      </c>
      <c r="I12" s="19" t="s">
        <v>14</v>
      </c>
      <c r="J12" s="14" t="s">
        <v>15</v>
      </c>
      <c r="K12" s="34" t="s">
        <v>14</v>
      </c>
      <c r="L12" s="34" t="s">
        <v>16</v>
      </c>
      <c r="M12" s="34" t="s">
        <v>14</v>
      </c>
      <c r="N12" s="34" t="s">
        <v>16</v>
      </c>
      <c r="O12" s="34" t="s">
        <v>14</v>
      </c>
      <c r="P12" s="34" t="s">
        <v>16</v>
      </c>
      <c r="Q12" s="34" t="s">
        <v>14</v>
      </c>
      <c r="R12" s="34" t="s">
        <v>17</v>
      </c>
      <c r="S12" s="34" t="s">
        <v>14</v>
      </c>
      <c r="T12" s="34" t="s">
        <v>14</v>
      </c>
      <c r="U12" s="20" t="s">
        <v>14</v>
      </c>
      <c r="V12" s="34" t="s">
        <v>14</v>
      </c>
      <c r="W12" s="34" t="s">
        <v>14</v>
      </c>
      <c r="X12" s="19" t="s">
        <v>14</v>
      </c>
      <c r="Y12" s="34" t="s">
        <v>14</v>
      </c>
      <c r="Z12" s="34" t="s">
        <v>14</v>
      </c>
      <c r="AA12" s="34" t="s">
        <v>14</v>
      </c>
      <c r="AB12" s="34" t="s">
        <v>14</v>
      </c>
      <c r="AC12" s="19" t="s">
        <v>14</v>
      </c>
      <c r="AD12" s="34" t="s">
        <v>14</v>
      </c>
      <c r="AE12" s="139"/>
      <c r="AF12" s="139"/>
      <c r="AG12" s="139"/>
    </row>
    <row r="13" spans="1:34" s="24" customFormat="1" ht="24" customHeight="1">
      <c r="A13" s="30">
        <v>1</v>
      </c>
      <c r="B13" s="30">
        <v>2</v>
      </c>
      <c r="C13" s="30">
        <v>3</v>
      </c>
      <c r="D13" s="30">
        <v>4</v>
      </c>
      <c r="E13" s="30">
        <v>5</v>
      </c>
      <c r="F13" s="30">
        <v>6</v>
      </c>
      <c r="G13" s="30">
        <v>7</v>
      </c>
      <c r="H13" s="30">
        <v>8</v>
      </c>
      <c r="I13" s="30">
        <v>9</v>
      </c>
      <c r="J13" s="36">
        <v>10</v>
      </c>
      <c r="K13" s="30">
        <v>11</v>
      </c>
      <c r="L13" s="30">
        <v>12</v>
      </c>
      <c r="M13" s="30">
        <v>13</v>
      </c>
      <c r="N13" s="30">
        <v>14</v>
      </c>
      <c r="O13" s="30">
        <v>15</v>
      </c>
      <c r="P13" s="30">
        <v>16</v>
      </c>
      <c r="Q13" s="30">
        <v>17</v>
      </c>
      <c r="R13" s="30">
        <v>18</v>
      </c>
      <c r="S13" s="30">
        <v>19</v>
      </c>
      <c r="T13" s="30">
        <v>20</v>
      </c>
      <c r="U13" s="30">
        <v>21</v>
      </c>
      <c r="V13" s="30">
        <v>22</v>
      </c>
      <c r="W13" s="30">
        <v>23</v>
      </c>
      <c r="X13" s="30">
        <v>24</v>
      </c>
      <c r="Y13" s="30">
        <v>25</v>
      </c>
      <c r="Z13" s="30">
        <v>26</v>
      </c>
      <c r="AA13" s="30">
        <v>27</v>
      </c>
      <c r="AB13" s="30">
        <v>28</v>
      </c>
      <c r="AC13" s="30">
        <v>29</v>
      </c>
      <c r="AD13" s="30">
        <v>30</v>
      </c>
      <c r="AE13" s="30">
        <v>31</v>
      </c>
      <c r="AF13" s="30">
        <v>32</v>
      </c>
      <c r="AG13" s="30">
        <v>33</v>
      </c>
    </row>
    <row r="14" spans="1:34" s="44" customFormat="1" ht="30.6" customHeight="1">
      <c r="A14" s="170" t="s">
        <v>127</v>
      </c>
      <c r="B14" s="171"/>
      <c r="C14" s="61">
        <f>SUM(C15)+C34+C52</f>
        <v>329380831.38300002</v>
      </c>
      <c r="D14" s="61">
        <f t="shared" ref="D14:J15" si="0">SUM(D15:D31)</f>
        <v>0</v>
      </c>
      <c r="E14" s="61">
        <f t="shared" si="0"/>
        <v>0</v>
      </c>
      <c r="F14" s="61">
        <f t="shared" si="0"/>
        <v>0</v>
      </c>
      <c r="G14" s="61">
        <f t="shared" si="0"/>
        <v>0</v>
      </c>
      <c r="H14" s="61">
        <f t="shared" si="0"/>
        <v>0</v>
      </c>
      <c r="I14" s="61">
        <f t="shared" si="0"/>
        <v>0</v>
      </c>
      <c r="J14" s="61">
        <f t="shared" si="0"/>
        <v>0</v>
      </c>
      <c r="K14" s="61">
        <f>SUM(K15,K34,K52)</f>
        <v>55061132.829999998</v>
      </c>
      <c r="L14" s="61">
        <f>SUM(L15+L34+L52)</f>
        <v>28210.26</v>
      </c>
      <c r="M14" s="61">
        <f>SUM(M15+M34+M52+K19)</f>
        <v>239622485.90999997</v>
      </c>
      <c r="N14" s="61">
        <f t="shared" ref="N14:AA15" si="1">SUM(N15:N31)</f>
        <v>0</v>
      </c>
      <c r="O14" s="61">
        <f t="shared" si="1"/>
        <v>0</v>
      </c>
      <c r="P14" s="61">
        <f>SUM(P52+P34+O15:P15)</f>
        <v>3475.62</v>
      </c>
      <c r="Q14" s="61">
        <f>SUM(Q52+Q34+Q29)</f>
        <v>23945936.739999998</v>
      </c>
      <c r="R14" s="61">
        <f t="shared" si="1"/>
        <v>0</v>
      </c>
      <c r="S14" s="61">
        <f t="shared" si="1"/>
        <v>0</v>
      </c>
      <c r="T14" s="61">
        <f t="shared" si="1"/>
        <v>0</v>
      </c>
      <c r="U14" s="61">
        <f t="shared" si="1"/>
        <v>0</v>
      </c>
      <c r="V14" s="61">
        <f t="shared" si="1"/>
        <v>0</v>
      </c>
      <c r="W14" s="61">
        <f t="shared" si="1"/>
        <v>0</v>
      </c>
      <c r="X14" s="61">
        <f t="shared" si="1"/>
        <v>0</v>
      </c>
      <c r="Y14" s="61">
        <f t="shared" si="1"/>
        <v>0</v>
      </c>
      <c r="Z14" s="61">
        <f t="shared" si="1"/>
        <v>0</v>
      </c>
      <c r="AA14" s="61">
        <f t="shared" si="1"/>
        <v>0</v>
      </c>
      <c r="AB14" s="61">
        <f>SUM(AB15+AB34+AB52)</f>
        <v>5096883.34</v>
      </c>
      <c r="AC14" s="61">
        <f>SUM(AC15,AC34,AC52)</f>
        <v>5534392.5600000005</v>
      </c>
      <c r="AD14" s="61">
        <f>SUM(AD15:AD32)</f>
        <v>120000</v>
      </c>
      <c r="AE14" s="62" t="s">
        <v>47</v>
      </c>
      <c r="AF14" s="62" t="s">
        <v>47</v>
      </c>
      <c r="AG14" s="62" t="s">
        <v>47</v>
      </c>
    </row>
    <row r="15" spans="1:34" s="44" customFormat="1" ht="30.6" customHeight="1">
      <c r="A15" s="74" t="s">
        <v>72</v>
      </c>
      <c r="B15" s="60"/>
      <c r="C15" s="61">
        <f>SUM(C16:C33)</f>
        <v>116699239.63000001</v>
      </c>
      <c r="D15" s="61">
        <f t="shared" si="0"/>
        <v>0</v>
      </c>
      <c r="E15" s="61">
        <f t="shared" si="0"/>
        <v>0</v>
      </c>
      <c r="F15" s="61">
        <f t="shared" si="0"/>
        <v>0</v>
      </c>
      <c r="G15" s="61">
        <f t="shared" si="0"/>
        <v>0</v>
      </c>
      <c r="H15" s="61">
        <f t="shared" si="0"/>
        <v>0</v>
      </c>
      <c r="I15" s="61">
        <f t="shared" si="0"/>
        <v>0</v>
      </c>
      <c r="J15" s="61">
        <f t="shared" si="0"/>
        <v>0</v>
      </c>
      <c r="K15" s="61">
        <f>SUM(K16:K33)</f>
        <v>0</v>
      </c>
      <c r="L15" s="61">
        <f>SUM(L16:L33)+L19</f>
        <v>11878.259999999998</v>
      </c>
      <c r="M15" s="61">
        <f>SUM(M16:M33)</f>
        <v>96418933.61999999</v>
      </c>
      <c r="N15" s="61">
        <f t="shared" si="1"/>
        <v>0</v>
      </c>
      <c r="O15" s="61">
        <f t="shared" si="1"/>
        <v>0</v>
      </c>
      <c r="P15" s="61">
        <f t="shared" si="1"/>
        <v>2425.62</v>
      </c>
      <c r="Q15" s="61">
        <f t="shared" si="1"/>
        <v>16945164.27</v>
      </c>
      <c r="R15" s="61">
        <f t="shared" si="1"/>
        <v>0</v>
      </c>
      <c r="S15" s="61">
        <f t="shared" si="1"/>
        <v>0</v>
      </c>
      <c r="T15" s="61">
        <f t="shared" si="1"/>
        <v>0</v>
      </c>
      <c r="U15" s="61">
        <f t="shared" si="1"/>
        <v>0</v>
      </c>
      <c r="V15" s="61">
        <f t="shared" si="1"/>
        <v>0</v>
      </c>
      <c r="W15" s="61">
        <f t="shared" si="1"/>
        <v>0</v>
      </c>
      <c r="X15" s="61">
        <f t="shared" si="1"/>
        <v>0</v>
      </c>
      <c r="Y15" s="61">
        <f t="shared" si="1"/>
        <v>0</v>
      </c>
      <c r="Z15" s="61">
        <f t="shared" si="1"/>
        <v>0</v>
      </c>
      <c r="AA15" s="61">
        <f t="shared" si="1"/>
        <v>0</v>
      </c>
      <c r="AB15" s="61">
        <f>SUM(AB16:AB33)</f>
        <v>1735568.6</v>
      </c>
      <c r="AC15" s="61">
        <f>SUM(AC16:AC33)</f>
        <v>1479573.1400000001</v>
      </c>
      <c r="AD15" s="61">
        <f>SUM(AD16:AD33)</f>
        <v>120000</v>
      </c>
      <c r="AE15" s="62" t="s">
        <v>47</v>
      </c>
      <c r="AF15" s="62" t="s">
        <v>47</v>
      </c>
      <c r="AG15" s="62" t="s">
        <v>47</v>
      </c>
    </row>
    <row r="16" spans="1:34" s="44" customFormat="1" ht="30.6" customHeight="1">
      <c r="A16" s="75">
        <v>1</v>
      </c>
      <c r="B16" s="110" t="s">
        <v>73</v>
      </c>
      <c r="C16" s="64">
        <v>3710819.64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5">
        <v>0</v>
      </c>
      <c r="K16" s="64">
        <v>0</v>
      </c>
      <c r="L16" s="63">
        <v>482.95</v>
      </c>
      <c r="M16" s="63">
        <v>3556860.25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4">
        <v>75736.23</v>
      </c>
      <c r="AC16" s="64">
        <v>78223.16</v>
      </c>
      <c r="AD16" s="64">
        <v>0</v>
      </c>
      <c r="AE16" s="66">
        <v>2023</v>
      </c>
      <c r="AF16" s="66">
        <v>2023</v>
      </c>
      <c r="AG16" s="66">
        <v>2023</v>
      </c>
    </row>
    <row r="17" spans="1:33" s="44" customFormat="1" ht="30.6" customHeight="1">
      <c r="A17" s="75">
        <v>2</v>
      </c>
      <c r="B17" s="110" t="s">
        <v>74</v>
      </c>
      <c r="C17" s="64">
        <v>7999889.6100000003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5">
        <v>0</v>
      </c>
      <c r="K17" s="64">
        <v>0</v>
      </c>
      <c r="L17" s="63">
        <v>970.9</v>
      </c>
      <c r="M17" s="63">
        <v>7672863.3499999996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64">
        <v>163378.28</v>
      </c>
      <c r="AC17" s="67">
        <v>163647.98000000001</v>
      </c>
      <c r="AD17" s="64">
        <v>0</v>
      </c>
      <c r="AE17" s="66">
        <v>2023</v>
      </c>
      <c r="AF17" s="66">
        <v>2023</v>
      </c>
      <c r="AG17" s="66">
        <v>2023</v>
      </c>
    </row>
    <row r="18" spans="1:33" s="44" customFormat="1" ht="30.6" customHeight="1">
      <c r="A18" s="75">
        <v>3</v>
      </c>
      <c r="B18" s="110" t="s">
        <v>76</v>
      </c>
      <c r="C18" s="64">
        <v>5188326.32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5">
        <v>0</v>
      </c>
      <c r="K18" s="64">
        <v>0</v>
      </c>
      <c r="L18" s="63">
        <v>662</v>
      </c>
      <c r="M18" s="63">
        <v>5001750.37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4">
        <v>106502.27</v>
      </c>
      <c r="AC18" s="64">
        <v>80073.679999999993</v>
      </c>
      <c r="AD18" s="64">
        <v>0</v>
      </c>
      <c r="AE18" s="66">
        <v>2023</v>
      </c>
      <c r="AF18" s="66">
        <v>2023</v>
      </c>
      <c r="AG18" s="66">
        <v>2023</v>
      </c>
    </row>
    <row r="19" spans="1:33" s="44" customFormat="1" ht="30.6" customHeight="1">
      <c r="A19" s="75">
        <v>4</v>
      </c>
      <c r="B19" s="110" t="s">
        <v>77</v>
      </c>
      <c r="C19" s="64">
        <v>171204.21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5">
        <v>0</v>
      </c>
      <c r="K19" s="64">
        <v>0</v>
      </c>
      <c r="L19" s="63">
        <v>0</v>
      </c>
      <c r="M19" s="63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4">
        <v>0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64">
        <v>0</v>
      </c>
      <c r="AC19" s="67">
        <v>171204.21</v>
      </c>
      <c r="AD19" s="64">
        <v>0</v>
      </c>
      <c r="AE19" s="66">
        <v>2023</v>
      </c>
      <c r="AF19" s="136"/>
      <c r="AG19" s="66"/>
    </row>
    <row r="20" spans="1:33" s="44" customFormat="1" ht="30.6" customHeight="1">
      <c r="A20" s="75">
        <v>5</v>
      </c>
      <c r="B20" s="110" t="s">
        <v>78</v>
      </c>
      <c r="C20" s="64">
        <v>128079.12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5">
        <v>0</v>
      </c>
      <c r="K20" s="64">
        <v>0</v>
      </c>
      <c r="L20" s="63">
        <v>0</v>
      </c>
      <c r="M20" s="63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0</v>
      </c>
      <c r="Z20" s="64">
        <v>0</v>
      </c>
      <c r="AA20" s="64">
        <v>0</v>
      </c>
      <c r="AB20" s="64">
        <v>0</v>
      </c>
      <c r="AC20" s="64">
        <v>128079.12</v>
      </c>
      <c r="AD20" s="64">
        <v>0</v>
      </c>
      <c r="AE20" s="66">
        <v>2023</v>
      </c>
      <c r="AF20" s="66"/>
      <c r="AG20" s="66"/>
    </row>
    <row r="21" spans="1:33" s="44" customFormat="1" ht="30.6" customHeight="1">
      <c r="A21" s="75">
        <v>6</v>
      </c>
      <c r="B21" s="110" t="s">
        <v>79</v>
      </c>
      <c r="C21" s="64">
        <v>9088460.4900000002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5">
        <v>0</v>
      </c>
      <c r="K21" s="64">
        <v>0</v>
      </c>
      <c r="L21" s="63">
        <v>849.3</v>
      </c>
      <c r="M21" s="63">
        <v>8749979.9199999999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64">
        <v>0</v>
      </c>
      <c r="AB21" s="64">
        <v>187249.57</v>
      </c>
      <c r="AC21" s="64">
        <v>151231</v>
      </c>
      <c r="AD21" s="64">
        <v>0</v>
      </c>
      <c r="AE21" s="66">
        <v>2023</v>
      </c>
      <c r="AF21" s="66">
        <v>2023</v>
      </c>
      <c r="AG21" s="66">
        <v>2023</v>
      </c>
    </row>
    <row r="22" spans="1:33" s="44" customFormat="1" ht="30.6" customHeight="1">
      <c r="A22" s="75">
        <v>7</v>
      </c>
      <c r="B22" s="110" t="s">
        <v>68</v>
      </c>
      <c r="C22" s="64">
        <v>9639022.5999999996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5">
        <v>0</v>
      </c>
      <c r="K22" s="64">
        <v>0</v>
      </c>
      <c r="L22" s="63">
        <v>1018.54</v>
      </c>
      <c r="M22" s="63">
        <v>9329391.2899999991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199648.97</v>
      </c>
      <c r="AC22" s="64">
        <v>109982.34</v>
      </c>
      <c r="AD22" s="64">
        <v>0</v>
      </c>
      <c r="AE22" s="66">
        <v>2023</v>
      </c>
      <c r="AF22" s="66">
        <v>2023</v>
      </c>
      <c r="AG22" s="66">
        <v>2023</v>
      </c>
    </row>
    <row r="23" spans="1:33" s="44" customFormat="1" ht="30.6" customHeight="1">
      <c r="A23" s="75">
        <v>8</v>
      </c>
      <c r="B23" s="110" t="s">
        <v>80</v>
      </c>
      <c r="C23" s="64">
        <v>208591.06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5">
        <v>0</v>
      </c>
      <c r="K23" s="64">
        <v>0</v>
      </c>
      <c r="L23" s="63">
        <v>0</v>
      </c>
      <c r="M23" s="63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4">
        <v>0</v>
      </c>
      <c r="AC23" s="67">
        <v>208591.06</v>
      </c>
      <c r="AD23" s="64">
        <v>0</v>
      </c>
      <c r="AE23" s="66">
        <v>2023</v>
      </c>
      <c r="AF23" s="66"/>
      <c r="AG23" s="66"/>
    </row>
    <row r="24" spans="1:33" s="44" customFormat="1" ht="30.6" customHeight="1">
      <c r="A24" s="75">
        <v>9</v>
      </c>
      <c r="B24" s="110" t="s">
        <v>81</v>
      </c>
      <c r="C24" s="64">
        <v>177718.58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5">
        <v>0</v>
      </c>
      <c r="K24" s="64">
        <v>0</v>
      </c>
      <c r="L24" s="63">
        <v>0</v>
      </c>
      <c r="M24" s="63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4">
        <v>0</v>
      </c>
      <c r="V24" s="64">
        <v>0</v>
      </c>
      <c r="W24" s="64">
        <v>0</v>
      </c>
      <c r="X24" s="64">
        <v>0</v>
      </c>
      <c r="Y24" s="64">
        <v>0</v>
      </c>
      <c r="Z24" s="64">
        <v>0</v>
      </c>
      <c r="AA24" s="64">
        <v>0</v>
      </c>
      <c r="AB24" s="64">
        <v>0</v>
      </c>
      <c r="AC24" s="64">
        <v>177718.58</v>
      </c>
      <c r="AD24" s="64">
        <v>0</v>
      </c>
      <c r="AE24" s="66">
        <v>2023</v>
      </c>
      <c r="AF24" s="66"/>
      <c r="AG24" s="66"/>
    </row>
    <row r="25" spans="1:33" s="44" customFormat="1" ht="30.6" customHeight="1">
      <c r="A25" s="75">
        <v>10</v>
      </c>
      <c r="B25" s="110" t="s">
        <v>65</v>
      </c>
      <c r="C25" s="64">
        <v>5482896.1699999999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5">
        <v>0</v>
      </c>
      <c r="K25" s="64">
        <v>0</v>
      </c>
      <c r="L25" s="63">
        <v>732.74</v>
      </c>
      <c r="M25" s="63">
        <v>5309709.84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  <c r="T25" s="64">
        <v>0</v>
      </c>
      <c r="U25" s="64">
        <v>0</v>
      </c>
      <c r="V25" s="64">
        <v>0</v>
      </c>
      <c r="W25" s="64">
        <v>0</v>
      </c>
      <c r="X25" s="64">
        <v>0</v>
      </c>
      <c r="Y25" s="64">
        <v>0</v>
      </c>
      <c r="Z25" s="64">
        <v>0</v>
      </c>
      <c r="AA25" s="64">
        <v>0</v>
      </c>
      <c r="AB25" s="64">
        <v>113059.65</v>
      </c>
      <c r="AC25" s="64">
        <v>60126.68</v>
      </c>
      <c r="AD25" s="64">
        <v>0</v>
      </c>
      <c r="AE25" s="66">
        <v>2023</v>
      </c>
      <c r="AF25" s="66">
        <v>2023</v>
      </c>
      <c r="AG25" s="66">
        <v>2023</v>
      </c>
    </row>
    <row r="26" spans="1:33" s="44" customFormat="1" ht="30.6" customHeight="1">
      <c r="A26" s="75">
        <v>11</v>
      </c>
      <c r="B26" s="110" t="s">
        <v>69</v>
      </c>
      <c r="C26" s="64">
        <v>4512502.9400000004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5">
        <v>0</v>
      </c>
      <c r="K26" s="64">
        <v>0</v>
      </c>
      <c r="L26" s="63">
        <v>558.52</v>
      </c>
      <c r="M26" s="63">
        <v>4342478.55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4">
        <v>0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64">
        <v>92464.4</v>
      </c>
      <c r="AC26" s="64">
        <v>77559.990000000005</v>
      </c>
      <c r="AD26" s="64">
        <v>0</v>
      </c>
      <c r="AE26" s="66">
        <v>2023</v>
      </c>
      <c r="AF26" s="66">
        <v>2023</v>
      </c>
      <c r="AG26" s="66">
        <v>2023</v>
      </c>
    </row>
    <row r="27" spans="1:33" s="44" customFormat="1" ht="30.6" customHeight="1">
      <c r="A27" s="75">
        <v>12</v>
      </c>
      <c r="B27" s="111" t="s">
        <v>118</v>
      </c>
      <c r="C27" s="64">
        <v>11901107.99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73">
        <v>0</v>
      </c>
      <c r="K27" s="68">
        <v>0</v>
      </c>
      <c r="L27" s="70">
        <v>1471.41</v>
      </c>
      <c r="M27" s="70">
        <v>11776361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124746.99</v>
      </c>
      <c r="AC27" s="68">
        <v>0</v>
      </c>
      <c r="AD27" s="68">
        <v>0</v>
      </c>
      <c r="AE27" s="71" t="s">
        <v>55</v>
      </c>
      <c r="AF27" s="71">
        <v>2023</v>
      </c>
      <c r="AG27" s="72">
        <v>2023</v>
      </c>
    </row>
    <row r="28" spans="1:33" s="44" customFormat="1" ht="30.6" customHeight="1">
      <c r="A28" s="75">
        <v>13</v>
      </c>
      <c r="B28" s="111" t="s">
        <v>119</v>
      </c>
      <c r="C28" s="64">
        <v>2993264.29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73">
        <v>0</v>
      </c>
      <c r="K28" s="68">
        <v>0</v>
      </c>
      <c r="L28" s="70">
        <v>373</v>
      </c>
      <c r="M28" s="70">
        <v>2961889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31375.29</v>
      </c>
      <c r="AC28" s="68">
        <v>0</v>
      </c>
      <c r="AD28" s="68">
        <v>0</v>
      </c>
      <c r="AE28" s="71" t="s">
        <v>55</v>
      </c>
      <c r="AF28" s="71">
        <v>2023</v>
      </c>
      <c r="AG28" s="72">
        <v>2023</v>
      </c>
    </row>
    <row r="29" spans="1:33" s="44" customFormat="1" ht="30.6" customHeight="1">
      <c r="A29" s="75">
        <v>14</v>
      </c>
      <c r="B29" s="111" t="s">
        <v>120</v>
      </c>
      <c r="C29" s="64">
        <f>D29+E29+F29+G29+H29+I29+K29+M29+O29+Q29+S29+T29+U29+V29+W29+X29+Y29+Z29+AA29+AB29+AC29+AD29</f>
        <v>30439998.599999998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73">
        <v>0</v>
      </c>
      <c r="K29" s="68">
        <v>0</v>
      </c>
      <c r="L29" s="70">
        <v>1544.84</v>
      </c>
      <c r="M29" s="70">
        <v>13175763.34</v>
      </c>
      <c r="N29" s="68">
        <v>0</v>
      </c>
      <c r="O29" s="68">
        <v>0</v>
      </c>
      <c r="P29" s="68">
        <v>2425.62</v>
      </c>
      <c r="Q29" s="68">
        <v>16945164.27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319070.99</v>
      </c>
      <c r="AC29" s="68">
        <v>0</v>
      </c>
      <c r="AD29" s="68">
        <v>0</v>
      </c>
      <c r="AE29" s="71" t="s">
        <v>55</v>
      </c>
      <c r="AF29" s="71">
        <v>2023</v>
      </c>
      <c r="AG29" s="72">
        <v>2023</v>
      </c>
    </row>
    <row r="30" spans="1:33" s="44" customFormat="1" ht="30.6" customHeight="1">
      <c r="A30" s="75">
        <v>15</v>
      </c>
      <c r="B30" s="111" t="s">
        <v>121</v>
      </c>
      <c r="C30" s="64">
        <v>3908071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73">
        <v>0</v>
      </c>
      <c r="K30" s="68">
        <v>0</v>
      </c>
      <c r="L30" s="70">
        <v>510</v>
      </c>
      <c r="M30" s="70">
        <v>3908071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71" t="s">
        <v>55</v>
      </c>
      <c r="AF30" s="71">
        <v>2023</v>
      </c>
      <c r="AG30" s="72" t="s">
        <v>55</v>
      </c>
    </row>
    <row r="31" spans="1:33" s="44" customFormat="1" ht="30.6" customHeight="1">
      <c r="A31" s="75">
        <v>16</v>
      </c>
      <c r="B31" s="111" t="s">
        <v>122</v>
      </c>
      <c r="C31" s="68">
        <v>11109378.640000001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73">
        <v>0</v>
      </c>
      <c r="K31" s="68">
        <v>0</v>
      </c>
      <c r="L31" s="70">
        <v>1470.48</v>
      </c>
      <c r="M31" s="70">
        <v>10992930.529999999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  <c r="AA31" s="68">
        <v>0</v>
      </c>
      <c r="AB31" s="68">
        <v>116448.11</v>
      </c>
      <c r="AC31" s="68">
        <v>0</v>
      </c>
      <c r="AD31" s="68">
        <v>0</v>
      </c>
      <c r="AE31" s="71" t="s">
        <v>55</v>
      </c>
      <c r="AF31" s="71">
        <v>2023</v>
      </c>
      <c r="AG31" s="72">
        <v>2023</v>
      </c>
    </row>
    <row r="32" spans="1:33" s="44" customFormat="1" ht="30.6" customHeight="1">
      <c r="A32" s="75">
        <v>17</v>
      </c>
      <c r="B32" s="110" t="s">
        <v>75</v>
      </c>
      <c r="C32" s="64">
        <v>4149693.86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5">
        <v>0</v>
      </c>
      <c r="K32" s="64">
        <v>0</v>
      </c>
      <c r="L32" s="63">
        <v>499.58</v>
      </c>
      <c r="M32" s="63">
        <v>3991566.1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84992.42</v>
      </c>
      <c r="AC32" s="64">
        <v>73135.34</v>
      </c>
      <c r="AD32" s="64">
        <v>0</v>
      </c>
      <c r="AE32" s="66">
        <v>2023</v>
      </c>
      <c r="AF32" s="66">
        <v>2023</v>
      </c>
      <c r="AG32" s="66">
        <v>2023</v>
      </c>
    </row>
    <row r="33" spans="1:33" s="48" customFormat="1" ht="30.6" customHeight="1">
      <c r="A33" s="75">
        <v>18</v>
      </c>
      <c r="B33" s="111" t="s">
        <v>117</v>
      </c>
      <c r="C33" s="64">
        <f>D33+E33+F33+G33+H33+I33+K33+M33+O33+Q33+S33+T33+U33+V33+W33+X33+Y33+Z33+AA33+AB33+AC33+AD33</f>
        <v>5890214.5099999998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9">
        <v>0</v>
      </c>
      <c r="K33" s="68">
        <v>0</v>
      </c>
      <c r="L33" s="70">
        <v>734</v>
      </c>
      <c r="M33" s="70">
        <v>5649319.0800000001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8">
        <v>120895.43</v>
      </c>
      <c r="AC33" s="68">
        <v>0</v>
      </c>
      <c r="AD33" s="68">
        <v>120000</v>
      </c>
      <c r="AE33" s="71" t="s">
        <v>55</v>
      </c>
      <c r="AF33" s="71">
        <v>2023</v>
      </c>
      <c r="AG33" s="72">
        <v>2023</v>
      </c>
    </row>
    <row r="34" spans="1:33" s="44" customFormat="1" ht="30.6" customHeight="1">
      <c r="A34" s="39" t="s">
        <v>82</v>
      </c>
      <c r="B34" s="40"/>
      <c r="C34" s="41">
        <f>SUM(C35:C51)</f>
        <v>151046772.583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2">
        <v>0</v>
      </c>
      <c r="K34" s="41">
        <f>SUM(K35:K51)</f>
        <v>48194675.019999996</v>
      </c>
      <c r="L34" s="41">
        <f>SUM(L35:L47)</f>
        <v>9929.7999999999993</v>
      </c>
      <c r="M34" s="41">
        <f>SUM(M35:M47)</f>
        <v>91371342.409999996</v>
      </c>
      <c r="N34" s="41">
        <v>0</v>
      </c>
      <c r="O34" s="41">
        <v>0</v>
      </c>
      <c r="P34" s="41">
        <v>1050</v>
      </c>
      <c r="Q34" s="41">
        <v>7000772.4699999997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f>SUM(AB35:AB47)</f>
        <v>2105163.2599999998</v>
      </c>
      <c r="AC34" s="41">
        <f>SUM(AC35:AC51)</f>
        <v>2374819.42</v>
      </c>
      <c r="AD34" s="41">
        <v>0</v>
      </c>
      <c r="AE34" s="43" t="s">
        <v>47</v>
      </c>
      <c r="AF34" s="43" t="s">
        <v>47</v>
      </c>
      <c r="AG34" s="43" t="s">
        <v>47</v>
      </c>
    </row>
    <row r="35" spans="1:33" s="44" customFormat="1" ht="30.6" customHeight="1">
      <c r="A35" s="59">
        <v>1</v>
      </c>
      <c r="B35" s="49" t="s">
        <v>83</v>
      </c>
      <c r="C35" s="64">
        <v>4576298.2699999996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50">
        <v>0</v>
      </c>
      <c r="K35" s="47">
        <v>0</v>
      </c>
      <c r="L35" s="46">
        <v>484</v>
      </c>
      <c r="M35" s="46">
        <v>4358828.3</v>
      </c>
      <c r="N35" s="47">
        <v>0</v>
      </c>
      <c r="O35" s="47">
        <v>0</v>
      </c>
      <c r="P35" s="51">
        <v>0</v>
      </c>
      <c r="Q35" s="46">
        <v>0</v>
      </c>
      <c r="R35" s="52">
        <v>0</v>
      </c>
      <c r="S35" s="52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6">
        <v>93278.93</v>
      </c>
      <c r="AC35" s="46">
        <v>124191.03999999999</v>
      </c>
      <c r="AD35" s="47">
        <v>0</v>
      </c>
      <c r="AE35" s="45">
        <v>2024</v>
      </c>
      <c r="AF35" s="45">
        <v>2024</v>
      </c>
      <c r="AG35" s="45">
        <v>2024</v>
      </c>
    </row>
    <row r="36" spans="1:33" s="44" customFormat="1" ht="30.6" customHeight="1">
      <c r="A36" s="59">
        <v>2</v>
      </c>
      <c r="B36" s="49" t="s">
        <v>84</v>
      </c>
      <c r="C36" s="64">
        <v>5953650.8799999999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50">
        <v>0</v>
      </c>
      <c r="K36" s="47">
        <v>0</v>
      </c>
      <c r="L36" s="46">
        <v>707</v>
      </c>
      <c r="M36" s="46">
        <v>5655863.7199999997</v>
      </c>
      <c r="N36" s="47">
        <v>0</v>
      </c>
      <c r="O36" s="47">
        <v>0</v>
      </c>
      <c r="P36" s="51">
        <v>0</v>
      </c>
      <c r="Q36" s="46">
        <v>0</v>
      </c>
      <c r="R36" s="52">
        <v>0</v>
      </c>
      <c r="S36" s="52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6">
        <v>121035.48</v>
      </c>
      <c r="AC36" s="46">
        <v>176751.68</v>
      </c>
      <c r="AD36" s="47">
        <v>0</v>
      </c>
      <c r="AE36" s="45">
        <v>2024</v>
      </c>
      <c r="AF36" s="45">
        <v>2024</v>
      </c>
      <c r="AG36" s="45">
        <v>2024</v>
      </c>
    </row>
    <row r="37" spans="1:33" s="44" customFormat="1" ht="30.6" customHeight="1">
      <c r="A37" s="59">
        <v>3</v>
      </c>
      <c r="B37" s="49" t="s">
        <v>66</v>
      </c>
      <c r="C37" s="64">
        <v>8806110.7100000009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50">
        <v>0</v>
      </c>
      <c r="K37" s="47">
        <v>0</v>
      </c>
      <c r="L37" s="46">
        <v>930</v>
      </c>
      <c r="M37" s="46">
        <v>8391970.5899999999</v>
      </c>
      <c r="N37" s="47">
        <v>0</v>
      </c>
      <c r="O37" s="47">
        <v>0</v>
      </c>
      <c r="P37" s="51">
        <v>0</v>
      </c>
      <c r="Q37" s="46">
        <v>0</v>
      </c>
      <c r="R37" s="52">
        <v>0</v>
      </c>
      <c r="S37" s="52">
        <v>0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6">
        <v>179588.16</v>
      </c>
      <c r="AC37" s="46">
        <v>234551.96</v>
      </c>
      <c r="AD37" s="47">
        <v>0</v>
      </c>
      <c r="AE37" s="45">
        <v>2024</v>
      </c>
      <c r="AF37" s="45">
        <v>2024</v>
      </c>
      <c r="AG37" s="45">
        <v>2024</v>
      </c>
    </row>
    <row r="38" spans="1:33" s="44" customFormat="1" ht="30.6" customHeight="1">
      <c r="A38" s="59">
        <v>4</v>
      </c>
      <c r="B38" s="49" t="s">
        <v>85</v>
      </c>
      <c r="C38" s="64">
        <v>6164290.8799999999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50">
        <v>0</v>
      </c>
      <c r="K38" s="47">
        <v>0</v>
      </c>
      <c r="L38" s="46">
        <v>732</v>
      </c>
      <c r="M38" s="46">
        <v>5862090.46</v>
      </c>
      <c r="N38" s="47">
        <v>0</v>
      </c>
      <c r="O38" s="47">
        <v>0</v>
      </c>
      <c r="P38" s="51">
        <v>0</v>
      </c>
      <c r="Q38" s="46">
        <v>0</v>
      </c>
      <c r="R38" s="52">
        <v>0</v>
      </c>
      <c r="S38" s="52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6">
        <v>125448.74</v>
      </c>
      <c r="AC38" s="46">
        <v>176751.68</v>
      </c>
      <c r="AD38" s="47">
        <v>0</v>
      </c>
      <c r="AE38" s="45">
        <v>2024</v>
      </c>
      <c r="AF38" s="45">
        <v>2024</v>
      </c>
      <c r="AG38" s="45">
        <v>2024</v>
      </c>
    </row>
    <row r="39" spans="1:33" s="44" customFormat="1" ht="30.6" customHeight="1">
      <c r="A39" s="59">
        <v>5</v>
      </c>
      <c r="B39" s="49" t="s">
        <v>67</v>
      </c>
      <c r="C39" s="64">
        <v>7310468.54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50">
        <v>0</v>
      </c>
      <c r="K39" s="47">
        <v>0</v>
      </c>
      <c r="L39" s="58">
        <v>0</v>
      </c>
      <c r="M39" s="58">
        <v>0</v>
      </c>
      <c r="N39" s="47">
        <v>0</v>
      </c>
      <c r="O39" s="47">
        <v>0</v>
      </c>
      <c r="P39" s="46">
        <v>1050</v>
      </c>
      <c r="Q39" s="46">
        <v>7000772.4699999997</v>
      </c>
      <c r="R39" s="52">
        <v>0</v>
      </c>
      <c r="S39" s="52">
        <v>0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6">
        <v>149816.53</v>
      </c>
      <c r="AC39" s="47">
        <v>159879.54</v>
      </c>
      <c r="AD39" s="47">
        <v>0</v>
      </c>
      <c r="AE39" s="45">
        <v>2024</v>
      </c>
      <c r="AF39" s="45">
        <v>2024</v>
      </c>
      <c r="AG39" s="45">
        <v>2024</v>
      </c>
    </row>
    <row r="40" spans="1:33" s="44" customFormat="1" ht="30.6" customHeight="1">
      <c r="A40" s="59">
        <v>6</v>
      </c>
      <c r="B40" s="49" t="s">
        <v>86</v>
      </c>
      <c r="C40" s="64">
        <v>10590746.890000001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50">
        <v>0</v>
      </c>
      <c r="K40" s="47">
        <v>0</v>
      </c>
      <c r="L40" s="46">
        <v>1131</v>
      </c>
      <c r="M40" s="46">
        <v>10133888.390000001</v>
      </c>
      <c r="N40" s="47">
        <v>0</v>
      </c>
      <c r="O40" s="47">
        <v>0</v>
      </c>
      <c r="P40" s="51">
        <v>0</v>
      </c>
      <c r="Q40" s="46">
        <v>0</v>
      </c>
      <c r="R40" s="52">
        <v>0</v>
      </c>
      <c r="S40" s="52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6">
        <v>216865.21</v>
      </c>
      <c r="AC40" s="47">
        <v>239993.29</v>
      </c>
      <c r="AD40" s="47">
        <v>0</v>
      </c>
      <c r="AE40" s="45">
        <v>2024</v>
      </c>
      <c r="AF40" s="45">
        <v>2024</v>
      </c>
      <c r="AG40" s="45">
        <v>2024</v>
      </c>
    </row>
    <row r="41" spans="1:33" s="44" customFormat="1" ht="30.6" customHeight="1">
      <c r="A41" s="59">
        <v>7</v>
      </c>
      <c r="B41" s="49" t="s">
        <v>87</v>
      </c>
      <c r="C41" s="64">
        <v>3991230.56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50">
        <v>0</v>
      </c>
      <c r="K41" s="47">
        <v>0</v>
      </c>
      <c r="L41" s="46">
        <v>480</v>
      </c>
      <c r="M41" s="46">
        <v>3812696.3</v>
      </c>
      <c r="N41" s="47">
        <v>0</v>
      </c>
      <c r="O41" s="47">
        <v>0</v>
      </c>
      <c r="P41" s="51">
        <v>0</v>
      </c>
      <c r="Q41" s="46">
        <v>0</v>
      </c>
      <c r="R41" s="52">
        <v>0</v>
      </c>
      <c r="S41" s="52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6">
        <v>81591.7</v>
      </c>
      <c r="AC41" s="46">
        <v>96942.56</v>
      </c>
      <c r="AD41" s="47">
        <v>0</v>
      </c>
      <c r="AE41" s="45">
        <v>2024</v>
      </c>
      <c r="AF41" s="45">
        <v>2024</v>
      </c>
      <c r="AG41" s="45">
        <v>2024</v>
      </c>
    </row>
    <row r="42" spans="1:33" s="44" customFormat="1" ht="30.6" customHeight="1">
      <c r="A42" s="59">
        <v>8</v>
      </c>
      <c r="B42" s="49" t="s">
        <v>88</v>
      </c>
      <c r="C42" s="64">
        <v>10352296.66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50">
        <v>0</v>
      </c>
      <c r="K42" s="47">
        <v>0</v>
      </c>
      <c r="L42" s="46">
        <v>1102.7</v>
      </c>
      <c r="M42" s="46">
        <v>9900439.7100000009</v>
      </c>
      <c r="N42" s="47">
        <v>0</v>
      </c>
      <c r="O42" s="47">
        <v>0</v>
      </c>
      <c r="P42" s="51">
        <v>0</v>
      </c>
      <c r="Q42" s="46">
        <v>0</v>
      </c>
      <c r="R42" s="52">
        <v>0</v>
      </c>
      <c r="S42" s="52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6">
        <v>211869.41</v>
      </c>
      <c r="AC42" s="47">
        <v>239987.54</v>
      </c>
      <c r="AD42" s="47">
        <v>0</v>
      </c>
      <c r="AE42" s="45">
        <v>2024</v>
      </c>
      <c r="AF42" s="45">
        <v>2024</v>
      </c>
      <c r="AG42" s="45">
        <v>2024</v>
      </c>
    </row>
    <row r="43" spans="1:33" s="35" customFormat="1" ht="32.25" customHeight="1">
      <c r="A43" s="59">
        <v>9</v>
      </c>
      <c r="B43" s="49" t="s">
        <v>89</v>
      </c>
      <c r="C43" s="64">
        <v>6957060.8300000001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50">
        <v>0</v>
      </c>
      <c r="K43" s="47">
        <v>0</v>
      </c>
      <c r="L43" s="46">
        <v>760</v>
      </c>
      <c r="M43" s="46">
        <v>6697021.0599999996</v>
      </c>
      <c r="N43" s="47">
        <v>0</v>
      </c>
      <c r="O43" s="47">
        <v>0</v>
      </c>
      <c r="P43" s="51">
        <v>0</v>
      </c>
      <c r="Q43" s="46">
        <v>0</v>
      </c>
      <c r="R43" s="52">
        <v>0</v>
      </c>
      <c r="S43" s="52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6">
        <v>143316.25</v>
      </c>
      <c r="AC43" s="46">
        <v>116723.52</v>
      </c>
      <c r="AD43" s="47">
        <v>0</v>
      </c>
      <c r="AE43" s="45">
        <v>2024</v>
      </c>
      <c r="AF43" s="45">
        <v>2024</v>
      </c>
      <c r="AG43" s="45">
        <v>2024</v>
      </c>
    </row>
    <row r="44" spans="1:33" s="21" customFormat="1" ht="19.5" customHeight="1">
      <c r="A44" s="75">
        <v>10</v>
      </c>
      <c r="B44" s="110" t="s">
        <v>77</v>
      </c>
      <c r="C44" s="64">
        <v>10615107.5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5">
        <v>0</v>
      </c>
      <c r="K44" s="64">
        <v>0</v>
      </c>
      <c r="L44" s="63">
        <v>1079.6199999999999</v>
      </c>
      <c r="M44" s="63">
        <v>10392703.640000001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4">
        <v>0</v>
      </c>
      <c r="Z44" s="64">
        <v>0</v>
      </c>
      <c r="AA44" s="64">
        <v>0</v>
      </c>
      <c r="AB44" s="64">
        <v>222403.86</v>
      </c>
      <c r="AC44" s="67">
        <v>0</v>
      </c>
      <c r="AD44" s="64">
        <v>0</v>
      </c>
      <c r="AE44" s="66">
        <v>2024</v>
      </c>
      <c r="AF44" s="66"/>
      <c r="AG44" s="66"/>
    </row>
    <row r="45" spans="1:33" s="21" customFormat="1" ht="42" customHeight="1">
      <c r="A45" s="75">
        <v>11</v>
      </c>
      <c r="B45" s="110" t="s">
        <v>78</v>
      </c>
      <c r="C45" s="64">
        <v>5638458.5899999999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5">
        <v>0</v>
      </c>
      <c r="K45" s="64">
        <v>0</v>
      </c>
      <c r="L45" s="63">
        <v>552.28</v>
      </c>
      <c r="M45" s="63">
        <v>5520323.6600000001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64">
        <v>0</v>
      </c>
      <c r="Y45" s="64">
        <v>0</v>
      </c>
      <c r="Z45" s="64">
        <v>0</v>
      </c>
      <c r="AA45" s="64">
        <v>0</v>
      </c>
      <c r="AB45" s="64">
        <v>118134.93</v>
      </c>
      <c r="AC45" s="64">
        <v>0</v>
      </c>
      <c r="AD45" s="64">
        <v>0</v>
      </c>
      <c r="AE45" s="66">
        <v>2024</v>
      </c>
      <c r="AF45" s="66"/>
      <c r="AG45" s="66"/>
    </row>
    <row r="46" spans="1:33" s="21" customFormat="1" ht="32.25" customHeight="1">
      <c r="A46" s="75">
        <v>12</v>
      </c>
      <c r="B46" s="110" t="s">
        <v>80</v>
      </c>
      <c r="C46" s="64">
        <v>12104661.333000001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5">
        <v>0</v>
      </c>
      <c r="K46" s="64">
        <v>0</v>
      </c>
      <c r="L46" s="63">
        <v>1135.2</v>
      </c>
      <c r="M46" s="63">
        <v>11851048.880000001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4">
        <v>0</v>
      </c>
      <c r="V46" s="64">
        <v>0</v>
      </c>
      <c r="W46" s="64">
        <v>0</v>
      </c>
      <c r="X46" s="64">
        <v>0</v>
      </c>
      <c r="Y46" s="64">
        <v>0</v>
      </c>
      <c r="Z46" s="64">
        <v>0</v>
      </c>
      <c r="AA46" s="64">
        <v>0</v>
      </c>
      <c r="AB46" s="64">
        <v>253612.45</v>
      </c>
      <c r="AC46" s="67">
        <v>0</v>
      </c>
      <c r="AD46" s="64">
        <v>0</v>
      </c>
      <c r="AE46" s="66">
        <v>2024</v>
      </c>
      <c r="AF46" s="66"/>
      <c r="AG46" s="66"/>
    </row>
    <row r="47" spans="1:33" s="21" customFormat="1" ht="39" customHeight="1">
      <c r="A47" s="75">
        <v>13</v>
      </c>
      <c r="B47" s="110" t="s">
        <v>81</v>
      </c>
      <c r="C47" s="64">
        <v>8982669.3100000005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5">
        <v>0</v>
      </c>
      <c r="K47" s="64">
        <v>0</v>
      </c>
      <c r="L47" s="63">
        <v>836</v>
      </c>
      <c r="M47" s="63">
        <v>8794467.6999999993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64">
        <v>0</v>
      </c>
      <c r="V47" s="64">
        <v>0</v>
      </c>
      <c r="W47" s="64">
        <v>0</v>
      </c>
      <c r="X47" s="64">
        <v>0</v>
      </c>
      <c r="Y47" s="64">
        <v>0</v>
      </c>
      <c r="Z47" s="64">
        <v>0</v>
      </c>
      <c r="AA47" s="64">
        <v>0</v>
      </c>
      <c r="AB47" s="64">
        <v>188201.61</v>
      </c>
      <c r="AC47" s="64">
        <v>0</v>
      </c>
      <c r="AD47" s="64">
        <v>0</v>
      </c>
      <c r="AE47" s="66">
        <v>2024</v>
      </c>
      <c r="AF47" s="66"/>
      <c r="AG47" s="66"/>
    </row>
    <row r="48" spans="1:33" s="112" customFormat="1" ht="19.5" customHeight="1">
      <c r="A48" s="75">
        <v>14</v>
      </c>
      <c r="B48" s="110" t="s">
        <v>146</v>
      </c>
      <c r="C48" s="64">
        <v>9188980.0999999996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5">
        <v>3</v>
      </c>
      <c r="K48" s="64">
        <v>8999945.5600000005</v>
      </c>
      <c r="L48" s="63">
        <v>0</v>
      </c>
      <c r="M48" s="63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64">
        <v>0</v>
      </c>
      <c r="V48" s="64">
        <v>0</v>
      </c>
      <c r="W48" s="64">
        <v>0</v>
      </c>
      <c r="X48" s="64">
        <v>0</v>
      </c>
      <c r="Y48" s="64">
        <v>0</v>
      </c>
      <c r="Z48" s="64">
        <v>0</v>
      </c>
      <c r="AA48" s="64">
        <v>0</v>
      </c>
      <c r="AB48" s="64">
        <v>0</v>
      </c>
      <c r="AC48" s="67">
        <v>189034.54</v>
      </c>
      <c r="AD48" s="64">
        <v>0</v>
      </c>
      <c r="AE48" s="66">
        <v>2024</v>
      </c>
      <c r="AF48" s="66">
        <v>2024</v>
      </c>
      <c r="AG48" s="66"/>
    </row>
    <row r="49" spans="1:34" s="112" customFormat="1" ht="42" customHeight="1">
      <c r="A49" s="75">
        <v>15</v>
      </c>
      <c r="B49" s="110" t="s">
        <v>145</v>
      </c>
      <c r="C49" s="64">
        <v>9188991.9900000002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5">
        <v>3</v>
      </c>
      <c r="K49" s="64">
        <v>8999389.9900000002</v>
      </c>
      <c r="L49" s="63">
        <v>0</v>
      </c>
      <c r="M49" s="63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4">
        <v>0</v>
      </c>
      <c r="V49" s="64">
        <v>0</v>
      </c>
      <c r="W49" s="64">
        <v>0</v>
      </c>
      <c r="X49" s="64">
        <v>0</v>
      </c>
      <c r="Y49" s="64">
        <v>0</v>
      </c>
      <c r="Z49" s="64">
        <v>0</v>
      </c>
      <c r="AA49" s="64">
        <v>0</v>
      </c>
      <c r="AB49" s="64">
        <v>0</v>
      </c>
      <c r="AC49" s="64">
        <v>189602</v>
      </c>
      <c r="AD49" s="64">
        <v>0</v>
      </c>
      <c r="AE49" s="66">
        <v>2024</v>
      </c>
      <c r="AF49" s="66">
        <v>2024</v>
      </c>
      <c r="AG49" s="66"/>
    </row>
    <row r="50" spans="1:34" s="112" customFormat="1" ht="32.25" customHeight="1">
      <c r="A50" s="75">
        <v>16</v>
      </c>
      <c r="B50" s="110" t="s">
        <v>147</v>
      </c>
      <c r="C50" s="64">
        <v>12250914.68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5">
        <v>4</v>
      </c>
      <c r="K50" s="64">
        <v>12049403.949999999</v>
      </c>
      <c r="L50" s="63">
        <v>0</v>
      </c>
      <c r="M50" s="63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64">
        <v>0</v>
      </c>
      <c r="V50" s="64">
        <v>0</v>
      </c>
      <c r="W50" s="64">
        <v>0</v>
      </c>
      <c r="X50" s="64">
        <v>0</v>
      </c>
      <c r="Y50" s="64">
        <v>0</v>
      </c>
      <c r="Z50" s="64">
        <v>0</v>
      </c>
      <c r="AA50" s="64">
        <v>0</v>
      </c>
      <c r="AB50" s="64">
        <v>0</v>
      </c>
      <c r="AC50" s="67">
        <v>201510.73</v>
      </c>
      <c r="AD50" s="64">
        <v>0</v>
      </c>
      <c r="AE50" s="66">
        <v>2024</v>
      </c>
      <c r="AF50" s="66">
        <v>2024</v>
      </c>
      <c r="AG50" s="66"/>
    </row>
    <row r="51" spans="1:34" s="112" customFormat="1" ht="39" customHeight="1">
      <c r="A51" s="75">
        <v>17</v>
      </c>
      <c r="B51" s="110" t="s">
        <v>148</v>
      </c>
      <c r="C51" s="64">
        <v>18374834.859999999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5">
        <v>6</v>
      </c>
      <c r="K51" s="64">
        <v>18145935.52</v>
      </c>
      <c r="L51" s="63">
        <v>0</v>
      </c>
      <c r="M51" s="63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64">
        <v>0</v>
      </c>
      <c r="V51" s="64">
        <v>0</v>
      </c>
      <c r="W51" s="64">
        <v>0</v>
      </c>
      <c r="X51" s="64">
        <v>0</v>
      </c>
      <c r="Y51" s="64">
        <v>0</v>
      </c>
      <c r="Z51" s="64">
        <v>0</v>
      </c>
      <c r="AA51" s="64">
        <v>0</v>
      </c>
      <c r="AB51" s="64">
        <v>0</v>
      </c>
      <c r="AC51" s="64">
        <v>228899.34</v>
      </c>
      <c r="AD51" s="64">
        <v>0</v>
      </c>
      <c r="AE51" s="66">
        <v>2024</v>
      </c>
      <c r="AF51" s="66">
        <v>2024</v>
      </c>
      <c r="AG51" s="66"/>
    </row>
    <row r="52" spans="1:34" s="21" customFormat="1" ht="28.9" customHeight="1">
      <c r="A52" s="158" t="s">
        <v>90</v>
      </c>
      <c r="B52" s="159"/>
      <c r="C52" s="41">
        <v>61634819.170000002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2">
        <v>3</v>
      </c>
      <c r="K52" s="41">
        <f>SUM(K53:K61)</f>
        <v>6866457.8100000005</v>
      </c>
      <c r="L52" s="41">
        <v>6402.2</v>
      </c>
      <c r="M52" s="41">
        <v>51832209.879999995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1256151.4800000002</v>
      </c>
      <c r="AC52" s="41">
        <v>1680000</v>
      </c>
      <c r="AD52" s="41">
        <v>0</v>
      </c>
      <c r="AE52" s="43" t="s">
        <v>47</v>
      </c>
      <c r="AF52" s="43" t="s">
        <v>47</v>
      </c>
      <c r="AG52" s="43" t="s">
        <v>47</v>
      </c>
    </row>
    <row r="53" spans="1:34" s="21" customFormat="1" ht="19.5" customHeight="1">
      <c r="A53" s="53">
        <v>1</v>
      </c>
      <c r="B53" s="49" t="s">
        <v>91</v>
      </c>
      <c r="C53" s="46">
        <v>9975910.4000000004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50">
        <v>0</v>
      </c>
      <c r="K53" s="47">
        <v>0</v>
      </c>
      <c r="L53" s="46">
        <v>1184</v>
      </c>
      <c r="M53" s="46">
        <v>9571089.0899999999</v>
      </c>
      <c r="N53" s="47">
        <v>0</v>
      </c>
      <c r="O53" s="47">
        <v>0</v>
      </c>
      <c r="P53" s="47">
        <v>0</v>
      </c>
      <c r="Q53" s="47">
        <v>0</v>
      </c>
      <c r="R53" s="52">
        <v>0</v>
      </c>
      <c r="S53" s="52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6">
        <v>204821.31</v>
      </c>
      <c r="AC53" s="47">
        <v>200000</v>
      </c>
      <c r="AD53" s="47">
        <v>0</v>
      </c>
      <c r="AE53" s="45">
        <v>2025</v>
      </c>
      <c r="AF53" s="45">
        <v>2025</v>
      </c>
      <c r="AG53" s="45">
        <v>2025</v>
      </c>
    </row>
    <row r="54" spans="1:34" s="21" customFormat="1" ht="19.5" customHeight="1">
      <c r="A54" s="53">
        <v>2</v>
      </c>
      <c r="B54" s="49" t="s">
        <v>92</v>
      </c>
      <c r="C54" s="46">
        <v>6277072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50">
        <v>0</v>
      </c>
      <c r="K54" s="47">
        <v>0</v>
      </c>
      <c r="L54" s="46">
        <v>745</v>
      </c>
      <c r="M54" s="46">
        <v>5969328.3700000001</v>
      </c>
      <c r="N54" s="47">
        <v>0</v>
      </c>
      <c r="O54" s="47">
        <v>0</v>
      </c>
      <c r="P54" s="47">
        <v>0</v>
      </c>
      <c r="Q54" s="47">
        <v>0</v>
      </c>
      <c r="R54" s="52">
        <v>0</v>
      </c>
      <c r="S54" s="52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6">
        <v>127743.63</v>
      </c>
      <c r="AC54" s="46">
        <v>180000</v>
      </c>
      <c r="AD54" s="47">
        <v>0</v>
      </c>
      <c r="AE54" s="45">
        <v>2025</v>
      </c>
      <c r="AF54" s="45">
        <v>2025</v>
      </c>
      <c r="AG54" s="45">
        <v>2025</v>
      </c>
    </row>
    <row r="55" spans="1:34" s="21" customFormat="1" ht="18.75" customHeight="1">
      <c r="A55" s="53">
        <v>3</v>
      </c>
      <c r="B55" s="49" t="s">
        <v>93</v>
      </c>
      <c r="C55" s="46">
        <v>9664163.1999999993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50">
        <v>0</v>
      </c>
      <c r="K55" s="47">
        <v>0</v>
      </c>
      <c r="L55" s="46">
        <v>1147</v>
      </c>
      <c r="M55" s="46">
        <v>9265873.5099999998</v>
      </c>
      <c r="N55" s="47">
        <v>0</v>
      </c>
      <c r="O55" s="47">
        <v>0</v>
      </c>
      <c r="P55" s="47">
        <v>0</v>
      </c>
      <c r="Q55" s="47">
        <v>0</v>
      </c>
      <c r="R55" s="52">
        <v>0</v>
      </c>
      <c r="S55" s="52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6">
        <v>198289.69</v>
      </c>
      <c r="AC55" s="47">
        <v>200000</v>
      </c>
      <c r="AD55" s="47">
        <v>0</v>
      </c>
      <c r="AE55" s="45">
        <v>2025</v>
      </c>
      <c r="AF55" s="45">
        <v>2025</v>
      </c>
      <c r="AG55" s="45">
        <v>2025</v>
      </c>
    </row>
    <row r="56" spans="1:34" s="29" customFormat="1" ht="32.25" customHeight="1">
      <c r="A56" s="53">
        <v>4</v>
      </c>
      <c r="B56" s="49" t="s">
        <v>94</v>
      </c>
      <c r="C56" s="46">
        <v>9689440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50">
        <v>0</v>
      </c>
      <c r="K56" s="47">
        <v>0</v>
      </c>
      <c r="L56" s="46">
        <v>1150</v>
      </c>
      <c r="M56" s="46">
        <v>9290620.7200000007</v>
      </c>
      <c r="N56" s="47">
        <v>0</v>
      </c>
      <c r="O56" s="47">
        <v>0</v>
      </c>
      <c r="P56" s="47">
        <v>0</v>
      </c>
      <c r="Q56" s="47">
        <v>0</v>
      </c>
      <c r="R56" s="52">
        <v>0</v>
      </c>
      <c r="S56" s="52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6">
        <v>198819.28</v>
      </c>
      <c r="AC56" s="47">
        <v>200000</v>
      </c>
      <c r="AD56" s="47">
        <v>0</v>
      </c>
      <c r="AE56" s="45">
        <v>2025</v>
      </c>
      <c r="AF56" s="45">
        <v>2025</v>
      </c>
      <c r="AG56" s="45">
        <v>2025</v>
      </c>
    </row>
    <row r="57" spans="1:34" s="21" customFormat="1" ht="32.450000000000003" customHeight="1">
      <c r="A57" s="53">
        <v>5</v>
      </c>
      <c r="B57" s="49" t="s">
        <v>95</v>
      </c>
      <c r="C57" s="46">
        <v>5788942.3700000001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50">
        <v>0</v>
      </c>
      <c r="K57" s="47">
        <v>0</v>
      </c>
      <c r="L57" s="46">
        <v>649.20000000000005</v>
      </c>
      <c r="M57" s="46">
        <v>5491425.8600000003</v>
      </c>
      <c r="N57" s="47">
        <v>0</v>
      </c>
      <c r="O57" s="47">
        <v>0</v>
      </c>
      <c r="P57" s="47">
        <v>0</v>
      </c>
      <c r="Q57" s="47">
        <v>0</v>
      </c>
      <c r="R57" s="52">
        <v>0</v>
      </c>
      <c r="S57" s="52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6">
        <v>117516.51</v>
      </c>
      <c r="AC57" s="46">
        <v>180000</v>
      </c>
      <c r="AD57" s="47">
        <v>0</v>
      </c>
      <c r="AE57" s="45">
        <v>2025</v>
      </c>
      <c r="AF57" s="45">
        <v>2025</v>
      </c>
      <c r="AG57" s="45">
        <v>2025</v>
      </c>
    </row>
    <row r="58" spans="1:34" s="24" customFormat="1" ht="15.75">
      <c r="A58" s="53">
        <v>6</v>
      </c>
      <c r="B58" s="49" t="s">
        <v>96</v>
      </c>
      <c r="C58" s="46">
        <v>2457800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50">
        <v>1</v>
      </c>
      <c r="K58" s="46">
        <v>2230076.37</v>
      </c>
      <c r="L58" s="46">
        <v>0</v>
      </c>
      <c r="M58" s="54">
        <v>0</v>
      </c>
      <c r="N58" s="47">
        <v>0</v>
      </c>
      <c r="O58" s="47">
        <v>0</v>
      </c>
      <c r="P58" s="47">
        <v>0</v>
      </c>
      <c r="Q58" s="47">
        <v>0</v>
      </c>
      <c r="R58" s="52">
        <v>0</v>
      </c>
      <c r="S58" s="52">
        <v>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6">
        <v>47723.63</v>
      </c>
      <c r="AC58" s="46">
        <v>180000</v>
      </c>
      <c r="AD58" s="47">
        <v>0</v>
      </c>
      <c r="AE58" s="45">
        <v>2025</v>
      </c>
      <c r="AF58" s="45">
        <v>2025</v>
      </c>
      <c r="AG58" s="45">
        <v>2025</v>
      </c>
    </row>
    <row r="59" spans="1:34" s="24" customFormat="1" ht="15.75">
      <c r="A59" s="53">
        <v>7</v>
      </c>
      <c r="B59" s="49" t="s">
        <v>97</v>
      </c>
      <c r="C59" s="46">
        <v>5308128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50">
        <v>0</v>
      </c>
      <c r="K59" s="47">
        <v>0</v>
      </c>
      <c r="L59" s="46">
        <v>630</v>
      </c>
      <c r="M59" s="46">
        <v>5020685.33</v>
      </c>
      <c r="N59" s="47">
        <v>0</v>
      </c>
      <c r="O59" s="47">
        <v>0</v>
      </c>
      <c r="P59" s="47">
        <v>0</v>
      </c>
      <c r="Q59" s="47">
        <v>0</v>
      </c>
      <c r="R59" s="52">
        <v>0</v>
      </c>
      <c r="S59" s="52">
        <v>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6">
        <v>107442.67</v>
      </c>
      <c r="AC59" s="46">
        <v>180000</v>
      </c>
      <c r="AD59" s="47">
        <v>0</v>
      </c>
      <c r="AE59" s="45">
        <v>2025</v>
      </c>
      <c r="AF59" s="45">
        <v>2025</v>
      </c>
      <c r="AG59" s="45">
        <v>2025</v>
      </c>
    </row>
    <row r="60" spans="1:34" s="24" customFormat="1" ht="36.75" customHeight="1">
      <c r="A60" s="53">
        <v>8</v>
      </c>
      <c r="B60" s="49" t="s">
        <v>98</v>
      </c>
      <c r="C60" s="46">
        <v>7557763.2000000002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50">
        <v>0</v>
      </c>
      <c r="K60" s="47">
        <v>0</v>
      </c>
      <c r="L60" s="46">
        <v>897</v>
      </c>
      <c r="M60" s="46">
        <v>7223187</v>
      </c>
      <c r="N60" s="47">
        <v>0</v>
      </c>
      <c r="O60" s="47">
        <v>0</v>
      </c>
      <c r="P60" s="47">
        <v>0</v>
      </c>
      <c r="Q60" s="47">
        <v>0</v>
      </c>
      <c r="R60" s="52">
        <v>0</v>
      </c>
      <c r="S60" s="52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6">
        <v>154576.20000000001</v>
      </c>
      <c r="AC60" s="46">
        <v>180000</v>
      </c>
      <c r="AD60" s="47">
        <v>0</v>
      </c>
      <c r="AE60" s="45">
        <v>2025</v>
      </c>
      <c r="AF60" s="45">
        <v>2025</v>
      </c>
      <c r="AG60" s="45">
        <v>2025</v>
      </c>
    </row>
    <row r="61" spans="1:34" s="24" customFormat="1" ht="31.5">
      <c r="A61" s="53">
        <v>9</v>
      </c>
      <c r="B61" s="49" t="s">
        <v>99</v>
      </c>
      <c r="C61" s="46">
        <v>4915600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50">
        <v>2</v>
      </c>
      <c r="K61" s="46">
        <v>4636381.4400000004</v>
      </c>
      <c r="L61" s="46">
        <v>0</v>
      </c>
      <c r="M61" s="54">
        <v>0</v>
      </c>
      <c r="N61" s="47">
        <v>0</v>
      </c>
      <c r="O61" s="47">
        <v>0</v>
      </c>
      <c r="P61" s="47">
        <v>0</v>
      </c>
      <c r="Q61" s="47">
        <v>0</v>
      </c>
      <c r="R61" s="52">
        <v>0</v>
      </c>
      <c r="S61" s="52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6">
        <v>99218.559999999998</v>
      </c>
      <c r="AC61" s="46">
        <v>180000</v>
      </c>
      <c r="AD61" s="47">
        <v>0</v>
      </c>
      <c r="AE61" s="45">
        <v>2025</v>
      </c>
      <c r="AF61" s="45">
        <v>2025</v>
      </c>
      <c r="AG61" s="45">
        <v>2025</v>
      </c>
    </row>
    <row r="62" spans="1:34" s="113" customFormat="1" ht="15.75">
      <c r="A62" s="162" t="s">
        <v>149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4"/>
      <c r="AH62" s="44"/>
    </row>
    <row r="63" spans="1:34" s="121" customFormat="1" ht="15.75">
      <c r="A63" s="165" t="s">
        <v>124</v>
      </c>
      <c r="B63" s="166"/>
      <c r="C63" s="118">
        <v>5288981.96</v>
      </c>
      <c r="D63" s="118">
        <v>0</v>
      </c>
      <c r="E63" s="118">
        <v>0</v>
      </c>
      <c r="F63" s="118">
        <v>0</v>
      </c>
      <c r="G63" s="118">
        <v>0</v>
      </c>
      <c r="H63" s="118">
        <v>0</v>
      </c>
      <c r="I63" s="118">
        <v>0</v>
      </c>
      <c r="J63" s="122">
        <v>2</v>
      </c>
      <c r="K63" s="118">
        <v>5288981.96</v>
      </c>
      <c r="L63" s="118">
        <v>0</v>
      </c>
      <c r="M63" s="118">
        <v>0</v>
      </c>
      <c r="N63" s="118">
        <v>0</v>
      </c>
      <c r="O63" s="118">
        <v>0</v>
      </c>
      <c r="P63" s="118">
        <v>0</v>
      </c>
      <c r="Q63" s="118">
        <v>0</v>
      </c>
      <c r="R63" s="118">
        <v>0</v>
      </c>
      <c r="S63" s="118">
        <v>0</v>
      </c>
      <c r="T63" s="118">
        <v>0</v>
      </c>
      <c r="U63" s="118">
        <v>0</v>
      </c>
      <c r="V63" s="118">
        <v>0</v>
      </c>
      <c r="W63" s="118">
        <v>0</v>
      </c>
      <c r="X63" s="118">
        <v>0</v>
      </c>
      <c r="Y63" s="124">
        <v>0</v>
      </c>
      <c r="Z63" s="124">
        <v>0</v>
      </c>
      <c r="AA63" s="124">
        <v>0</v>
      </c>
      <c r="AB63" s="124">
        <v>0</v>
      </c>
      <c r="AC63" s="124">
        <v>0</v>
      </c>
      <c r="AD63" s="124">
        <v>0</v>
      </c>
      <c r="AE63" s="119" t="s">
        <v>151</v>
      </c>
      <c r="AF63" s="119" t="s">
        <v>151</v>
      </c>
      <c r="AG63" s="119" t="s">
        <v>151</v>
      </c>
      <c r="AH63" s="120"/>
    </row>
    <row r="64" spans="1:34" s="113" customFormat="1" ht="15.75">
      <c r="A64" s="116">
        <v>1</v>
      </c>
      <c r="B64" s="117" t="s">
        <v>150</v>
      </c>
      <c r="C64" s="114">
        <v>5288981.96</v>
      </c>
      <c r="D64" s="114">
        <v>0</v>
      </c>
      <c r="E64" s="114">
        <v>0</v>
      </c>
      <c r="F64" s="114">
        <v>0</v>
      </c>
      <c r="G64" s="114">
        <v>0</v>
      </c>
      <c r="H64" s="114">
        <v>0</v>
      </c>
      <c r="I64" s="114">
        <v>0</v>
      </c>
      <c r="J64" s="123">
        <v>2</v>
      </c>
      <c r="K64" s="114">
        <v>5288981.96</v>
      </c>
      <c r="L64" s="114">
        <v>0</v>
      </c>
      <c r="M64" s="114">
        <v>0</v>
      </c>
      <c r="N64" s="114">
        <v>0</v>
      </c>
      <c r="O64" s="114">
        <v>0</v>
      </c>
      <c r="P64" s="114">
        <v>0</v>
      </c>
      <c r="Q64" s="114">
        <v>0</v>
      </c>
      <c r="R64" s="114">
        <v>0</v>
      </c>
      <c r="S64" s="114">
        <v>0</v>
      </c>
      <c r="T64" s="114">
        <v>0</v>
      </c>
      <c r="U64" s="114">
        <v>0</v>
      </c>
      <c r="V64" s="114">
        <v>0</v>
      </c>
      <c r="W64" s="114">
        <v>0</v>
      </c>
      <c r="X64" s="114">
        <v>0</v>
      </c>
      <c r="Y64" s="125">
        <v>0</v>
      </c>
      <c r="Z64" s="125">
        <v>0</v>
      </c>
      <c r="AA64" s="125">
        <v>0</v>
      </c>
      <c r="AB64" s="125">
        <v>0</v>
      </c>
      <c r="AC64" s="125">
        <v>0</v>
      </c>
      <c r="AD64" s="125">
        <v>0</v>
      </c>
      <c r="AE64" s="135" t="s">
        <v>159</v>
      </c>
      <c r="AF64" s="115">
        <v>2023</v>
      </c>
      <c r="AG64" s="135" t="s">
        <v>159</v>
      </c>
      <c r="AH64" s="44"/>
    </row>
    <row r="65" spans="1:34" s="22" customFormat="1" ht="18.75">
      <c r="A65" s="31"/>
      <c r="B65" s="32"/>
      <c r="C65" s="28"/>
      <c r="D65" s="28"/>
      <c r="E65" s="28"/>
      <c r="F65" s="28"/>
      <c r="G65" s="28"/>
      <c r="H65" s="28"/>
      <c r="I65" s="28"/>
      <c r="J65" s="37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38"/>
      <c r="AF65" s="38"/>
      <c r="AG65" s="38"/>
      <c r="AH65" s="24"/>
    </row>
    <row r="66" spans="1:34" s="22" customFormat="1">
      <c r="A66" s="26"/>
      <c r="B66" s="27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7"/>
      <c r="Z66" s="27"/>
      <c r="AA66" s="27"/>
      <c r="AB66" s="27"/>
      <c r="AC66" s="27"/>
      <c r="AD66" s="27"/>
      <c r="AE66" s="27"/>
      <c r="AF66" s="27"/>
      <c r="AG66" s="27"/>
      <c r="AH66" s="24"/>
    </row>
    <row r="67" spans="1:34" s="22" customFormat="1">
      <c r="A67" s="26"/>
      <c r="B67" s="27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7"/>
      <c r="Z67" s="27"/>
      <c r="AA67" s="27"/>
      <c r="AB67" s="27"/>
      <c r="AC67" s="27"/>
      <c r="AD67" s="27"/>
      <c r="AE67" s="27"/>
      <c r="AF67" s="27"/>
      <c r="AG67" s="27"/>
      <c r="AH67" s="24"/>
    </row>
    <row r="68" spans="1:34" s="22" customFormat="1" ht="18.75">
      <c r="A68" s="31"/>
      <c r="B68" s="32"/>
      <c r="C68" s="28"/>
      <c r="D68" s="28"/>
      <c r="E68" s="28"/>
      <c r="F68" s="28"/>
      <c r="G68" s="28"/>
      <c r="H68" s="28"/>
      <c r="I68" s="28"/>
      <c r="J68" s="37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38"/>
      <c r="AF68" s="38"/>
      <c r="AG68" s="38"/>
      <c r="AH68" s="24"/>
    </row>
    <row r="69" spans="1:34" s="22" customFormat="1">
      <c r="A69" s="26"/>
      <c r="B69" s="27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7"/>
      <c r="Z69" s="27"/>
      <c r="AA69" s="27"/>
      <c r="AB69" s="27"/>
      <c r="AC69" s="27"/>
      <c r="AD69" s="27"/>
      <c r="AE69" s="27"/>
      <c r="AF69" s="27"/>
      <c r="AG69" s="27"/>
      <c r="AH69" s="24"/>
    </row>
    <row r="70" spans="1:34" s="22" customFormat="1">
      <c r="A70" s="26"/>
      <c r="B70" s="2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7"/>
      <c r="Z70" s="27"/>
      <c r="AA70" s="27"/>
      <c r="AB70" s="27"/>
      <c r="AC70" s="27"/>
      <c r="AD70" s="27"/>
      <c r="AE70" s="27"/>
      <c r="AF70" s="27"/>
      <c r="AG70" s="27"/>
      <c r="AH70" s="24"/>
    </row>
    <row r="71" spans="1:34" ht="18.75">
      <c r="A71" s="31"/>
      <c r="B71" s="32"/>
      <c r="C71" s="28"/>
      <c r="D71" s="28"/>
      <c r="E71" s="28"/>
      <c r="F71" s="28"/>
      <c r="G71" s="28"/>
      <c r="H71" s="28"/>
      <c r="I71" s="28"/>
      <c r="J71" s="37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38"/>
      <c r="AF71" s="38"/>
      <c r="AG71" s="38"/>
    </row>
    <row r="72" spans="1:34">
      <c r="A72" s="26"/>
      <c r="B72" s="27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7"/>
      <c r="Z72" s="27"/>
      <c r="AA72" s="27"/>
      <c r="AB72" s="27"/>
      <c r="AC72" s="27"/>
      <c r="AD72" s="27"/>
      <c r="AE72" s="27"/>
      <c r="AF72" s="27"/>
      <c r="AG72" s="27"/>
    </row>
    <row r="73" spans="1:34">
      <c r="A73" s="26"/>
      <c r="B73" s="27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7"/>
      <c r="Z73" s="27"/>
      <c r="AA73" s="27"/>
      <c r="AB73" s="27"/>
      <c r="AC73" s="27"/>
      <c r="AD73" s="27"/>
      <c r="AE73" s="27"/>
      <c r="AF73" s="27"/>
      <c r="AG73" s="27"/>
    </row>
    <row r="74" spans="1:34" ht="30.75">
      <c r="A74" s="144" t="s">
        <v>70</v>
      </c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</row>
  </sheetData>
  <mergeCells count="39">
    <mergeCell ref="A62:AG62"/>
    <mergeCell ref="A63:B63"/>
    <mergeCell ref="A7:AG7"/>
    <mergeCell ref="Z10:Z11"/>
    <mergeCell ref="AA10:AA11"/>
    <mergeCell ref="AB10:AB11"/>
    <mergeCell ref="AC10:AC11"/>
    <mergeCell ref="AD10:AD11"/>
    <mergeCell ref="AG9:AG12"/>
    <mergeCell ref="D10:I10"/>
    <mergeCell ref="A14:B14"/>
    <mergeCell ref="R10:S11"/>
    <mergeCell ref="T10:T11"/>
    <mergeCell ref="A74:AG74"/>
    <mergeCell ref="A9:A12"/>
    <mergeCell ref="B9:B12"/>
    <mergeCell ref="C9:C11"/>
    <mergeCell ref="D9:S9"/>
    <mergeCell ref="T9:AD9"/>
    <mergeCell ref="U10:U11"/>
    <mergeCell ref="V10:V11"/>
    <mergeCell ref="W10:W11"/>
    <mergeCell ref="X10:X11"/>
    <mergeCell ref="N10:O11"/>
    <mergeCell ref="P10:Q11"/>
    <mergeCell ref="A52:B52"/>
    <mergeCell ref="J10:K11"/>
    <mergeCell ref="AE9:AE12"/>
    <mergeCell ref="Y10:Y11"/>
    <mergeCell ref="AF9:AF12"/>
    <mergeCell ref="K1:T1"/>
    <mergeCell ref="K2:T2"/>
    <mergeCell ref="K3:T3"/>
    <mergeCell ref="X1:AG1"/>
    <mergeCell ref="X2:AG2"/>
    <mergeCell ref="X3:AG3"/>
    <mergeCell ref="L10:M11"/>
    <mergeCell ref="A5:AG5"/>
    <mergeCell ref="A6:AG6"/>
  </mergeCells>
  <conditionalFormatting sqref="B33">
    <cfRule type="duplicateValues" dxfId="1" priority="1"/>
  </conditionalFormatting>
  <conditionalFormatting sqref="B27:B31">
    <cfRule type="duplicateValues" dxfId="0" priority="2"/>
  </conditionalFormatting>
  <pageMargins left="0.11811023622047245" right="0.11811023622047245" top="0.19685039370078741" bottom="0.15748031496062992" header="0.31496062992125984" footer="0.31496062992125984"/>
  <pageSetup paperSize="9"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8"/>
  <sheetViews>
    <sheetView topLeftCell="A28" zoomScale="80" zoomScaleNormal="80" workbookViewId="0">
      <selection activeCell="A56" sqref="A56:T56"/>
    </sheetView>
  </sheetViews>
  <sheetFormatPr defaultRowHeight="15"/>
  <cols>
    <col min="1" max="1" width="3.140625" style="16" customWidth="1"/>
    <col min="2" max="2" width="28.85546875" style="16" customWidth="1"/>
    <col min="3" max="4" width="4.5703125" style="16" customWidth="1"/>
    <col min="5" max="5" width="16.7109375" style="16" customWidth="1"/>
    <col min="6" max="6" width="3.140625" style="16" customWidth="1"/>
    <col min="7" max="7" width="3.28515625" style="16" customWidth="1"/>
    <col min="8" max="8" width="8.5703125" style="16" customWidth="1"/>
    <col min="9" max="9" width="9.140625" style="16" customWidth="1"/>
    <col min="10" max="10" width="8.42578125" style="16" customWidth="1"/>
    <col min="11" max="11" width="6.85546875" style="16" customWidth="1"/>
    <col min="12" max="12" width="11.28515625" style="16" customWidth="1"/>
    <col min="13" max="13" width="22.5703125" style="16" customWidth="1"/>
    <col min="14" max="14" width="14.28515625" style="16" customWidth="1"/>
    <col min="15" max="15" width="12.5703125" style="16" hidden="1" customWidth="1"/>
    <col min="16" max="16" width="15.28515625" style="16" customWidth="1"/>
    <col min="17" max="17" width="7.7109375" style="16" customWidth="1"/>
    <col min="18" max="18" width="13.42578125" style="2" bestFit="1" customWidth="1"/>
    <col min="19" max="19" width="9.42578125" style="2" bestFit="1" customWidth="1"/>
    <col min="20" max="20" width="9.28515625" style="2" customWidth="1"/>
    <col min="21" max="25" width="9.140625" hidden="1" customWidth="1"/>
  </cols>
  <sheetData>
    <row r="1" spans="1:25" ht="23.25" customHeight="1">
      <c r="A1" s="8"/>
      <c r="B1" s="8"/>
      <c r="C1" s="8"/>
      <c r="D1" s="8"/>
      <c r="E1" s="7"/>
      <c r="F1" s="8"/>
      <c r="G1" s="8"/>
      <c r="H1" s="8"/>
      <c r="I1" s="8"/>
      <c r="J1" s="178" t="s">
        <v>45</v>
      </c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</row>
    <row r="2" spans="1:25" ht="65.25" customHeight="1">
      <c r="A2" s="8"/>
      <c r="B2" s="8"/>
      <c r="C2" s="8"/>
      <c r="D2" s="8"/>
      <c r="E2" s="7"/>
      <c r="F2" s="8"/>
      <c r="G2" s="8"/>
      <c r="H2" s="8"/>
      <c r="I2" s="8"/>
      <c r="J2" s="179" t="s">
        <v>111</v>
      </c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</row>
    <row r="3" spans="1:25">
      <c r="A3" s="175" t="s">
        <v>2</v>
      </c>
      <c r="B3" s="175" t="s">
        <v>128</v>
      </c>
      <c r="C3" s="175" t="s">
        <v>129</v>
      </c>
      <c r="D3" s="172" t="s">
        <v>130</v>
      </c>
      <c r="E3" s="172" t="s">
        <v>18</v>
      </c>
      <c r="F3" s="172" t="s">
        <v>19</v>
      </c>
      <c r="G3" s="172" t="s">
        <v>20</v>
      </c>
      <c r="H3" s="172" t="s">
        <v>131</v>
      </c>
      <c r="I3" s="172" t="s">
        <v>132</v>
      </c>
      <c r="J3" s="172" t="s">
        <v>21</v>
      </c>
      <c r="K3" s="186" t="s">
        <v>22</v>
      </c>
      <c r="L3" s="189" t="s">
        <v>152</v>
      </c>
      <c r="M3" s="175" t="s">
        <v>125</v>
      </c>
      <c r="N3" s="192" t="s">
        <v>133</v>
      </c>
      <c r="O3" s="193"/>
      <c r="P3" s="193"/>
      <c r="Q3" s="193"/>
      <c r="R3" s="194"/>
      <c r="S3" s="183" t="s">
        <v>23</v>
      </c>
      <c r="T3" s="183" t="s">
        <v>24</v>
      </c>
    </row>
    <row r="4" spans="1:25">
      <c r="A4" s="176"/>
      <c r="B4" s="176"/>
      <c r="C4" s="176"/>
      <c r="D4" s="173"/>
      <c r="E4" s="173"/>
      <c r="F4" s="173"/>
      <c r="G4" s="173"/>
      <c r="H4" s="173"/>
      <c r="I4" s="173"/>
      <c r="J4" s="173"/>
      <c r="K4" s="187"/>
      <c r="L4" s="190"/>
      <c r="M4" s="176"/>
      <c r="N4" s="197" t="s">
        <v>25</v>
      </c>
      <c r="O4" s="198"/>
      <c r="P4" s="183" t="s">
        <v>134</v>
      </c>
      <c r="Q4" s="183" t="s">
        <v>135</v>
      </c>
      <c r="R4" s="183" t="s">
        <v>136</v>
      </c>
      <c r="S4" s="184"/>
      <c r="T4" s="184"/>
    </row>
    <row r="5" spans="1:25" ht="159.6" customHeight="1">
      <c r="A5" s="176"/>
      <c r="B5" s="176"/>
      <c r="C5" s="176"/>
      <c r="D5" s="173"/>
      <c r="E5" s="173"/>
      <c r="F5" s="173"/>
      <c r="G5" s="173"/>
      <c r="H5" s="174"/>
      <c r="I5" s="174"/>
      <c r="J5" s="174"/>
      <c r="K5" s="187"/>
      <c r="L5" s="190"/>
      <c r="M5" s="176"/>
      <c r="N5" s="199"/>
      <c r="O5" s="200"/>
      <c r="P5" s="185"/>
      <c r="Q5" s="185"/>
      <c r="R5" s="185"/>
      <c r="S5" s="185"/>
      <c r="T5" s="185"/>
    </row>
    <row r="6" spans="1:25" ht="18.600000000000001" customHeight="1">
      <c r="A6" s="177"/>
      <c r="B6" s="177"/>
      <c r="C6" s="177"/>
      <c r="D6" s="174"/>
      <c r="E6" s="174"/>
      <c r="F6" s="174"/>
      <c r="G6" s="174"/>
      <c r="H6" s="76" t="s">
        <v>16</v>
      </c>
      <c r="I6" s="76" t="s">
        <v>16</v>
      </c>
      <c r="J6" s="76" t="s">
        <v>26</v>
      </c>
      <c r="K6" s="188"/>
      <c r="L6" s="191"/>
      <c r="M6" s="177"/>
      <c r="N6" s="201" t="s">
        <v>14</v>
      </c>
      <c r="O6" s="202"/>
      <c r="P6" s="77" t="s">
        <v>14</v>
      </c>
      <c r="Q6" s="77" t="s">
        <v>14</v>
      </c>
      <c r="R6" s="77" t="s">
        <v>14</v>
      </c>
      <c r="S6" s="77" t="s">
        <v>27</v>
      </c>
      <c r="T6" s="77" t="s">
        <v>27</v>
      </c>
    </row>
    <row r="7" spans="1:25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  <c r="L7" s="76">
        <v>12</v>
      </c>
      <c r="M7" s="78">
        <v>13</v>
      </c>
      <c r="N7" s="203">
        <v>14</v>
      </c>
      <c r="O7" s="204"/>
      <c r="P7" s="76">
        <v>15</v>
      </c>
      <c r="Q7" s="76">
        <v>16</v>
      </c>
      <c r="R7" s="76">
        <v>17</v>
      </c>
      <c r="S7" s="76">
        <v>18</v>
      </c>
      <c r="T7" s="76">
        <v>19</v>
      </c>
    </row>
    <row r="8" spans="1:25">
      <c r="A8" s="79" t="s">
        <v>137</v>
      </c>
      <c r="B8" s="80"/>
      <c r="C8" s="81" t="s">
        <v>47</v>
      </c>
      <c r="D8" s="82" t="s">
        <v>47</v>
      </c>
      <c r="E8" s="82" t="s">
        <v>47</v>
      </c>
      <c r="F8" s="82" t="s">
        <v>47</v>
      </c>
      <c r="G8" s="82" t="s">
        <v>47</v>
      </c>
      <c r="H8" s="83">
        <f>H9+H28+H46</f>
        <v>134203.57999999999</v>
      </c>
      <c r="I8" s="83">
        <f>I9+I28+I46</f>
        <v>101544.86</v>
      </c>
      <c r="J8" s="84">
        <f>J9+J28+J46</f>
        <v>4511</v>
      </c>
      <c r="K8" s="82" t="s">
        <v>47</v>
      </c>
      <c r="L8" s="82" t="s">
        <v>47</v>
      </c>
      <c r="M8" s="85" t="s">
        <v>47</v>
      </c>
      <c r="N8" s="205">
        <f>N9+N28+N46</f>
        <v>329380831.38</v>
      </c>
      <c r="O8" s="206"/>
      <c r="P8" s="83">
        <f>P9+P28+P46</f>
        <v>39202977.299999997</v>
      </c>
      <c r="Q8" s="83">
        <f>Q9+Q28+Q46</f>
        <v>0</v>
      </c>
      <c r="R8" s="83">
        <f>R9+R28+R46</f>
        <v>290177854.08000004</v>
      </c>
      <c r="S8" s="86">
        <f t="shared" ref="S8:S55" si="0">N8/H8</f>
        <v>2454.3371449554479</v>
      </c>
      <c r="T8" s="87">
        <f>MAX(T9:T55)</f>
        <v>12325.759346625624</v>
      </c>
    </row>
    <row r="9" spans="1:25">
      <c r="A9" s="79" t="s">
        <v>72</v>
      </c>
      <c r="B9" s="79"/>
      <c r="C9" s="81" t="s">
        <v>47</v>
      </c>
      <c r="D9" s="82" t="s">
        <v>47</v>
      </c>
      <c r="E9" s="82" t="s">
        <v>47</v>
      </c>
      <c r="F9" s="82" t="s">
        <v>47</v>
      </c>
      <c r="G9" s="82" t="s">
        <v>47</v>
      </c>
      <c r="H9" s="83">
        <f>SUM(H10:H27)</f>
        <v>42218.509999999995</v>
      </c>
      <c r="I9" s="83">
        <f t="shared" ref="I9:J9" si="1">SUM(I10:I27)</f>
        <v>32521.040000000005</v>
      </c>
      <c r="J9" s="84">
        <f t="shared" si="1"/>
        <v>1469</v>
      </c>
      <c r="K9" s="82" t="s">
        <v>47</v>
      </c>
      <c r="L9" s="82" t="s">
        <v>47</v>
      </c>
      <c r="M9" s="85" t="s">
        <v>47</v>
      </c>
      <c r="N9" s="205">
        <v>116699239.63000001</v>
      </c>
      <c r="O9" s="206"/>
      <c r="P9" s="83">
        <f t="shared" ref="P9:R9" si="2">SUM(P10:P27)</f>
        <v>0</v>
      </c>
      <c r="Q9" s="83">
        <f t="shared" si="2"/>
        <v>0</v>
      </c>
      <c r="R9" s="83">
        <f t="shared" si="2"/>
        <v>116699239.63000001</v>
      </c>
      <c r="S9" s="86">
        <f t="shared" si="0"/>
        <v>2764.1723886039567</v>
      </c>
      <c r="T9" s="87">
        <f>MAX(T10:T26)</f>
        <v>12054.864525765446</v>
      </c>
    </row>
    <row r="10" spans="1:25">
      <c r="A10" s="88">
        <v>1</v>
      </c>
      <c r="B10" s="89" t="s">
        <v>73</v>
      </c>
      <c r="C10" s="90"/>
      <c r="D10" s="88">
        <v>1960</v>
      </c>
      <c r="E10" s="88" t="s">
        <v>104</v>
      </c>
      <c r="F10" s="88">
        <v>2</v>
      </c>
      <c r="G10" s="88" t="s">
        <v>107</v>
      </c>
      <c r="H10" s="91">
        <v>969.97</v>
      </c>
      <c r="I10" s="91">
        <v>550.42999999999995</v>
      </c>
      <c r="J10" s="92">
        <v>16</v>
      </c>
      <c r="K10" s="88" t="s">
        <v>48</v>
      </c>
      <c r="L10" s="88" t="s">
        <v>49</v>
      </c>
      <c r="M10" s="93" t="s">
        <v>52</v>
      </c>
      <c r="N10" s="195">
        <v>3710819.64</v>
      </c>
      <c r="O10" s="196"/>
      <c r="P10" s="94">
        <v>0</v>
      </c>
      <c r="Q10" s="94">
        <v>0</v>
      </c>
      <c r="R10" s="94">
        <f t="shared" ref="R10:R26" si="3">N10-P10-Q10</f>
        <v>3710819.64</v>
      </c>
      <c r="S10" s="95">
        <f t="shared" si="0"/>
        <v>3825.7055785230473</v>
      </c>
      <c r="T10" s="94">
        <v>5405.3435755745022</v>
      </c>
    </row>
    <row r="11" spans="1:25">
      <c r="A11" s="88">
        <v>2</v>
      </c>
      <c r="B11" s="89" t="s">
        <v>74</v>
      </c>
      <c r="C11" s="90"/>
      <c r="D11" s="88">
        <v>1964</v>
      </c>
      <c r="E11" s="88" t="s">
        <v>104</v>
      </c>
      <c r="F11" s="88">
        <v>4</v>
      </c>
      <c r="G11" s="88" t="s">
        <v>105</v>
      </c>
      <c r="H11" s="91">
        <v>3980.6</v>
      </c>
      <c r="I11" s="91">
        <v>2394.8000000000002</v>
      </c>
      <c r="J11" s="92">
        <v>94</v>
      </c>
      <c r="K11" s="88" t="s">
        <v>48</v>
      </c>
      <c r="L11" s="88" t="s">
        <v>49</v>
      </c>
      <c r="M11" s="93" t="s">
        <v>102</v>
      </c>
      <c r="N11" s="195">
        <v>7999889.6100000003</v>
      </c>
      <c r="O11" s="196"/>
      <c r="P11" s="94">
        <v>0</v>
      </c>
      <c r="Q11" s="94">
        <v>0</v>
      </c>
      <c r="R11" s="94">
        <f t="shared" si="3"/>
        <v>7999889.6100000003</v>
      </c>
      <c r="S11" s="95">
        <f t="shared" si="0"/>
        <v>2009.7195422800585</v>
      </c>
      <c r="T11" s="94">
        <v>2647.9232819172989</v>
      </c>
    </row>
    <row r="12" spans="1:25">
      <c r="A12" s="88">
        <v>3</v>
      </c>
      <c r="B12" s="89" t="s">
        <v>76</v>
      </c>
      <c r="C12" s="90"/>
      <c r="D12" s="88">
        <v>1967</v>
      </c>
      <c r="E12" s="88" t="s">
        <v>104</v>
      </c>
      <c r="F12" s="88">
        <v>2</v>
      </c>
      <c r="G12" s="88" t="s">
        <v>101</v>
      </c>
      <c r="H12" s="91">
        <v>1351.94</v>
      </c>
      <c r="I12" s="91">
        <v>773.81</v>
      </c>
      <c r="J12" s="92">
        <v>45</v>
      </c>
      <c r="K12" s="88" t="s">
        <v>48</v>
      </c>
      <c r="L12" s="88" t="s">
        <v>49</v>
      </c>
      <c r="M12" s="93" t="s">
        <v>52</v>
      </c>
      <c r="N12" s="195">
        <v>5188326.3199999994</v>
      </c>
      <c r="O12" s="196"/>
      <c r="P12" s="94">
        <v>0</v>
      </c>
      <c r="Q12" s="94">
        <v>0</v>
      </c>
      <c r="R12" s="94">
        <f t="shared" si="3"/>
        <v>5188326.3199999994</v>
      </c>
      <c r="S12" s="95">
        <f t="shared" si="0"/>
        <v>3837.6897791322094</v>
      </c>
      <c r="T12" s="94">
        <v>5315.9392280722514</v>
      </c>
    </row>
    <row r="13" spans="1:25">
      <c r="A13" s="88">
        <v>4</v>
      </c>
      <c r="B13" s="89" t="s">
        <v>77</v>
      </c>
      <c r="C13" s="90"/>
      <c r="D13" s="88">
        <v>1963</v>
      </c>
      <c r="E13" s="88" t="s">
        <v>104</v>
      </c>
      <c r="F13" s="88">
        <v>4</v>
      </c>
      <c r="G13" s="88" t="s">
        <v>103</v>
      </c>
      <c r="H13" s="91">
        <v>4269.24</v>
      </c>
      <c r="I13" s="91">
        <v>2565.5</v>
      </c>
      <c r="J13" s="92">
        <v>117</v>
      </c>
      <c r="K13" s="88" t="s">
        <v>48</v>
      </c>
      <c r="L13" s="88" t="s">
        <v>49</v>
      </c>
      <c r="M13" s="93" t="s">
        <v>52</v>
      </c>
      <c r="N13" s="195">
        <v>171204.21</v>
      </c>
      <c r="O13" s="196"/>
      <c r="P13" s="94">
        <v>0</v>
      </c>
      <c r="Q13" s="94">
        <v>0</v>
      </c>
      <c r="R13" s="94">
        <f t="shared" si="3"/>
        <v>171204.21</v>
      </c>
      <c r="S13" s="95">
        <f t="shared" si="0"/>
        <v>40.101800320431742</v>
      </c>
      <c r="T13" s="94">
        <v>40.101800320431742</v>
      </c>
    </row>
    <row r="14" spans="1:25">
      <c r="A14" s="88">
        <v>5</v>
      </c>
      <c r="B14" s="89" t="s">
        <v>78</v>
      </c>
      <c r="C14" s="90"/>
      <c r="D14" s="88">
        <v>1962</v>
      </c>
      <c r="E14" s="88" t="s">
        <v>104</v>
      </c>
      <c r="F14" s="88">
        <v>4</v>
      </c>
      <c r="G14" s="88" t="s">
        <v>101</v>
      </c>
      <c r="H14" s="91">
        <v>1764.53</v>
      </c>
      <c r="I14" s="91">
        <v>1245.7</v>
      </c>
      <c r="J14" s="92">
        <v>47</v>
      </c>
      <c r="K14" s="88" t="s">
        <v>48</v>
      </c>
      <c r="L14" s="88" t="s">
        <v>49</v>
      </c>
      <c r="M14" s="93" t="s">
        <v>52</v>
      </c>
      <c r="N14" s="195">
        <v>128079.12</v>
      </c>
      <c r="O14" s="196"/>
      <c r="P14" s="94">
        <v>0</v>
      </c>
      <c r="Q14" s="94">
        <v>0</v>
      </c>
      <c r="R14" s="94">
        <f t="shared" si="3"/>
        <v>128079.12</v>
      </c>
      <c r="S14" s="95">
        <f t="shared" si="0"/>
        <v>72.585402345100391</v>
      </c>
      <c r="T14" s="94">
        <v>72.585402345100391</v>
      </c>
    </row>
    <row r="15" spans="1:25">
      <c r="A15" s="88">
        <v>6</v>
      </c>
      <c r="B15" s="89" t="s">
        <v>79</v>
      </c>
      <c r="C15" s="90"/>
      <c r="D15" s="88">
        <v>1963</v>
      </c>
      <c r="E15" s="88" t="s">
        <v>104</v>
      </c>
      <c r="F15" s="88">
        <v>4</v>
      </c>
      <c r="G15" s="88" t="s">
        <v>105</v>
      </c>
      <c r="H15" s="91">
        <v>2168.64</v>
      </c>
      <c r="I15" s="91">
        <v>2032.2</v>
      </c>
      <c r="J15" s="92">
        <v>66</v>
      </c>
      <c r="K15" s="88" t="s">
        <v>48</v>
      </c>
      <c r="L15" s="88" t="s">
        <v>49</v>
      </c>
      <c r="M15" s="93" t="s">
        <v>50</v>
      </c>
      <c r="N15" s="195">
        <v>9088460.4900000002</v>
      </c>
      <c r="O15" s="196"/>
      <c r="P15" s="94">
        <v>0</v>
      </c>
      <c r="Q15" s="94">
        <v>0</v>
      </c>
      <c r="R15" s="94">
        <f t="shared" si="3"/>
        <v>9088460.4900000002</v>
      </c>
      <c r="S15" s="95">
        <f t="shared" si="0"/>
        <v>4190.8571685480301</v>
      </c>
      <c r="T15" s="94">
        <v>4251.6068282425849</v>
      </c>
    </row>
    <row r="16" spans="1:25">
      <c r="A16" s="88">
        <v>7</v>
      </c>
      <c r="B16" s="89" t="s">
        <v>68</v>
      </c>
      <c r="C16" s="90"/>
      <c r="D16" s="88">
        <v>1956</v>
      </c>
      <c r="E16" s="88" t="s">
        <v>104</v>
      </c>
      <c r="F16" s="88">
        <v>2</v>
      </c>
      <c r="G16" s="88" t="s">
        <v>105</v>
      </c>
      <c r="H16" s="91">
        <v>2003</v>
      </c>
      <c r="I16" s="91">
        <v>1130.3</v>
      </c>
      <c r="J16" s="92">
        <v>48</v>
      </c>
      <c r="K16" s="88" t="s">
        <v>48</v>
      </c>
      <c r="L16" s="88" t="s">
        <v>49</v>
      </c>
      <c r="M16" s="93" t="s">
        <v>52</v>
      </c>
      <c r="N16" s="195">
        <v>9639022.5999999996</v>
      </c>
      <c r="O16" s="196"/>
      <c r="P16" s="94">
        <v>0</v>
      </c>
      <c r="Q16" s="94">
        <v>0</v>
      </c>
      <c r="R16" s="94">
        <f t="shared" si="3"/>
        <v>9639022.5999999996</v>
      </c>
      <c r="S16" s="95">
        <f t="shared" si="0"/>
        <v>4812.2928607089361</v>
      </c>
      <c r="T16" s="94">
        <v>5520.4766298552177</v>
      </c>
    </row>
    <row r="17" spans="1:20">
      <c r="A17" s="88">
        <v>8</v>
      </c>
      <c r="B17" s="89" t="s">
        <v>80</v>
      </c>
      <c r="C17" s="90"/>
      <c r="D17" s="88">
        <v>1969</v>
      </c>
      <c r="E17" s="88" t="s">
        <v>104</v>
      </c>
      <c r="F17" s="88">
        <v>5</v>
      </c>
      <c r="G17" s="88" t="s">
        <v>103</v>
      </c>
      <c r="H17" s="91">
        <v>4394.12</v>
      </c>
      <c r="I17" s="91">
        <v>3401.91</v>
      </c>
      <c r="J17" s="92">
        <v>115</v>
      </c>
      <c r="K17" s="88" t="s">
        <v>48</v>
      </c>
      <c r="L17" s="88" t="s">
        <v>49</v>
      </c>
      <c r="M17" s="93" t="s">
        <v>102</v>
      </c>
      <c r="N17" s="195">
        <v>208591.06</v>
      </c>
      <c r="O17" s="196"/>
      <c r="P17" s="94">
        <v>0</v>
      </c>
      <c r="Q17" s="94">
        <v>0</v>
      </c>
      <c r="R17" s="94">
        <f t="shared" si="3"/>
        <v>208591.06</v>
      </c>
      <c r="S17" s="95">
        <f t="shared" si="0"/>
        <v>47.470496936815564</v>
      </c>
      <c r="T17" s="94">
        <v>47.470496936815564</v>
      </c>
    </row>
    <row r="18" spans="1:20" ht="24">
      <c r="A18" s="88">
        <v>9</v>
      </c>
      <c r="B18" s="89" t="s">
        <v>81</v>
      </c>
      <c r="C18" s="90"/>
      <c r="D18" s="88">
        <v>1981</v>
      </c>
      <c r="E18" s="88" t="s">
        <v>104</v>
      </c>
      <c r="F18" s="88">
        <v>5</v>
      </c>
      <c r="G18" s="88" t="s">
        <v>103</v>
      </c>
      <c r="H18" s="91">
        <v>3102</v>
      </c>
      <c r="I18" s="91">
        <v>2280.8000000000002</v>
      </c>
      <c r="J18" s="92">
        <v>117</v>
      </c>
      <c r="K18" s="88" t="s">
        <v>48</v>
      </c>
      <c r="L18" s="88" t="s">
        <v>49</v>
      </c>
      <c r="M18" s="93" t="s">
        <v>51</v>
      </c>
      <c r="N18" s="195">
        <v>177718.58</v>
      </c>
      <c r="O18" s="196"/>
      <c r="P18" s="94">
        <v>0</v>
      </c>
      <c r="Q18" s="94">
        <v>0</v>
      </c>
      <c r="R18" s="94">
        <f t="shared" si="3"/>
        <v>177718.58</v>
      </c>
      <c r="S18" s="95">
        <f t="shared" si="0"/>
        <v>57.291611863313989</v>
      </c>
      <c r="T18" s="94">
        <v>57.291611863313989</v>
      </c>
    </row>
    <row r="19" spans="1:20" ht="24">
      <c r="A19" s="88">
        <v>10</v>
      </c>
      <c r="B19" s="89" t="s">
        <v>65</v>
      </c>
      <c r="C19" s="90"/>
      <c r="D19" s="88">
        <v>1980</v>
      </c>
      <c r="E19" s="88" t="s">
        <v>104</v>
      </c>
      <c r="F19" s="88">
        <v>2</v>
      </c>
      <c r="G19" s="88" t="s">
        <v>105</v>
      </c>
      <c r="H19" s="91">
        <v>955</v>
      </c>
      <c r="I19" s="91">
        <v>868.7</v>
      </c>
      <c r="J19" s="92">
        <v>25</v>
      </c>
      <c r="K19" s="88" t="s">
        <v>48</v>
      </c>
      <c r="L19" s="88" t="s">
        <v>49</v>
      </c>
      <c r="M19" s="93" t="s">
        <v>53</v>
      </c>
      <c r="N19" s="195">
        <v>5482896.1699999999</v>
      </c>
      <c r="O19" s="196"/>
      <c r="P19" s="94">
        <v>0</v>
      </c>
      <c r="Q19" s="94">
        <v>0</v>
      </c>
      <c r="R19" s="94">
        <f t="shared" si="3"/>
        <v>5482896.1699999999</v>
      </c>
      <c r="S19" s="95">
        <f t="shared" si="0"/>
        <v>5741.2525340314132</v>
      </c>
      <c r="T19" s="94">
        <v>8329.634866596858</v>
      </c>
    </row>
    <row r="20" spans="1:20" ht="24">
      <c r="A20" s="88">
        <v>11</v>
      </c>
      <c r="B20" s="89" t="s">
        <v>69</v>
      </c>
      <c r="C20" s="90"/>
      <c r="D20" s="88">
        <v>1967</v>
      </c>
      <c r="E20" s="88" t="s">
        <v>104</v>
      </c>
      <c r="F20" s="88">
        <v>2</v>
      </c>
      <c r="G20" s="88" t="s">
        <v>101</v>
      </c>
      <c r="H20" s="91">
        <v>680.9</v>
      </c>
      <c r="I20" s="91">
        <v>632.29999999999995</v>
      </c>
      <c r="J20" s="92">
        <v>34</v>
      </c>
      <c r="K20" s="88" t="s">
        <v>48</v>
      </c>
      <c r="L20" s="88" t="s">
        <v>49</v>
      </c>
      <c r="M20" s="93" t="s">
        <v>53</v>
      </c>
      <c r="N20" s="195">
        <v>4512502.9400000004</v>
      </c>
      <c r="O20" s="196"/>
      <c r="P20" s="94">
        <v>0</v>
      </c>
      <c r="Q20" s="94">
        <v>0</v>
      </c>
      <c r="R20" s="94">
        <f t="shared" si="3"/>
        <v>4512502.9400000004</v>
      </c>
      <c r="S20" s="95">
        <f t="shared" si="0"/>
        <v>6627.2623586429736</v>
      </c>
      <c r="T20" s="94">
        <v>8905.0186000881185</v>
      </c>
    </row>
    <row r="21" spans="1:20" ht="24.75">
      <c r="A21" s="88">
        <v>12</v>
      </c>
      <c r="B21" s="89" t="s">
        <v>118</v>
      </c>
      <c r="C21" s="90"/>
      <c r="D21" s="88">
        <v>1969</v>
      </c>
      <c r="E21" s="88" t="s">
        <v>104</v>
      </c>
      <c r="F21" s="88">
        <v>5</v>
      </c>
      <c r="G21" s="88" t="s">
        <v>123</v>
      </c>
      <c r="H21" s="91">
        <v>5048.3</v>
      </c>
      <c r="I21" s="91">
        <v>4655.2</v>
      </c>
      <c r="J21" s="92">
        <v>217</v>
      </c>
      <c r="K21" s="88" t="s">
        <v>48</v>
      </c>
      <c r="L21" s="88" t="s">
        <v>49</v>
      </c>
      <c r="M21" s="93" t="s">
        <v>64</v>
      </c>
      <c r="N21" s="195">
        <v>11901107.99</v>
      </c>
      <c r="O21" s="196"/>
      <c r="P21" s="94">
        <v>0</v>
      </c>
      <c r="Q21" s="94">
        <v>0</v>
      </c>
      <c r="R21" s="94">
        <f t="shared" si="3"/>
        <v>11901107.99</v>
      </c>
      <c r="S21" s="95">
        <f t="shared" si="0"/>
        <v>2357.4486440980131</v>
      </c>
      <c r="T21" s="94">
        <v>2946.6061489808449</v>
      </c>
    </row>
    <row r="22" spans="1:20">
      <c r="A22" s="88">
        <v>13</v>
      </c>
      <c r="B22" s="89" t="s">
        <v>119</v>
      </c>
      <c r="C22" s="90"/>
      <c r="D22" s="88">
        <v>1994</v>
      </c>
      <c r="E22" s="88" t="s">
        <v>104</v>
      </c>
      <c r="F22" s="88">
        <v>4</v>
      </c>
      <c r="G22" s="88" t="s">
        <v>107</v>
      </c>
      <c r="H22" s="91">
        <v>935</v>
      </c>
      <c r="I22" s="91">
        <v>845.2</v>
      </c>
      <c r="J22" s="92">
        <v>25</v>
      </c>
      <c r="K22" s="88" t="s">
        <v>48</v>
      </c>
      <c r="L22" s="88" t="s">
        <v>49</v>
      </c>
      <c r="M22" s="93" t="s">
        <v>53</v>
      </c>
      <c r="N22" s="195">
        <v>2993264.29</v>
      </c>
      <c r="O22" s="196"/>
      <c r="P22" s="94">
        <v>0</v>
      </c>
      <c r="Q22" s="94">
        <v>0</v>
      </c>
      <c r="R22" s="94">
        <f t="shared" si="3"/>
        <v>2993264.29</v>
      </c>
      <c r="S22" s="95">
        <f t="shared" si="0"/>
        <v>3201.3521818181816</v>
      </c>
      <c r="T22" s="94">
        <v>4330.8850481283425</v>
      </c>
    </row>
    <row r="23" spans="1:20">
      <c r="A23" s="88">
        <v>14</v>
      </c>
      <c r="B23" s="96" t="s">
        <v>120</v>
      </c>
      <c r="C23" s="97"/>
      <c r="D23" s="97">
        <v>1957</v>
      </c>
      <c r="E23" s="88" t="s">
        <v>104</v>
      </c>
      <c r="F23" s="97">
        <v>3</v>
      </c>
      <c r="G23" s="97">
        <v>4</v>
      </c>
      <c r="H23" s="98">
        <v>3060.3</v>
      </c>
      <c r="I23" s="98">
        <v>2813.7</v>
      </c>
      <c r="J23" s="99">
        <v>100</v>
      </c>
      <c r="K23" s="97" t="s">
        <v>48</v>
      </c>
      <c r="L23" s="97" t="s">
        <v>49</v>
      </c>
      <c r="M23" s="100" t="s">
        <v>53</v>
      </c>
      <c r="N23" s="207">
        <v>30439998.599999998</v>
      </c>
      <c r="O23" s="208"/>
      <c r="P23" s="101">
        <v>0</v>
      </c>
      <c r="Q23" s="101">
        <v>0</v>
      </c>
      <c r="R23" s="94">
        <f t="shared" si="3"/>
        <v>30439998.599999998</v>
      </c>
      <c r="S23" s="95">
        <f t="shared" si="0"/>
        <v>9946.736790510733</v>
      </c>
      <c r="T23" s="94">
        <v>12054.864525765446</v>
      </c>
    </row>
    <row r="24" spans="1:20" ht="15.6" customHeight="1">
      <c r="A24" s="88">
        <v>15</v>
      </c>
      <c r="B24" s="96" t="s">
        <v>121</v>
      </c>
      <c r="C24" s="97"/>
      <c r="D24" s="97">
        <v>1968</v>
      </c>
      <c r="E24" s="88" t="s">
        <v>104</v>
      </c>
      <c r="F24" s="97">
        <v>3</v>
      </c>
      <c r="G24" s="97" t="s">
        <v>101</v>
      </c>
      <c r="H24" s="98">
        <v>1032.5</v>
      </c>
      <c r="I24" s="98">
        <v>644</v>
      </c>
      <c r="J24" s="99">
        <v>83</v>
      </c>
      <c r="K24" s="97" t="s">
        <v>48</v>
      </c>
      <c r="L24" s="97" t="s">
        <v>49</v>
      </c>
      <c r="M24" s="100" t="s">
        <v>64</v>
      </c>
      <c r="N24" s="207">
        <v>3908071</v>
      </c>
      <c r="O24" s="208"/>
      <c r="P24" s="101">
        <v>0</v>
      </c>
      <c r="Q24" s="101">
        <v>0</v>
      </c>
      <c r="R24" s="94">
        <f t="shared" si="3"/>
        <v>3908071</v>
      </c>
      <c r="S24" s="95">
        <f t="shared" si="0"/>
        <v>3785.0566585956417</v>
      </c>
      <c r="T24" s="94">
        <v>5362.4042615012104</v>
      </c>
    </row>
    <row r="25" spans="1:20">
      <c r="A25" s="88">
        <v>16</v>
      </c>
      <c r="B25" s="96" t="s">
        <v>122</v>
      </c>
      <c r="C25" s="97"/>
      <c r="D25" s="97">
        <v>1973</v>
      </c>
      <c r="E25" s="88" t="s">
        <v>104</v>
      </c>
      <c r="F25" s="97">
        <v>5</v>
      </c>
      <c r="G25" s="97">
        <v>6</v>
      </c>
      <c r="H25" s="98">
        <v>4885.2</v>
      </c>
      <c r="I25" s="98">
        <v>4486.7</v>
      </c>
      <c r="J25" s="99">
        <v>260</v>
      </c>
      <c r="K25" s="97" t="s">
        <v>48</v>
      </c>
      <c r="L25" s="97" t="s">
        <v>49</v>
      </c>
      <c r="M25" s="100" t="s">
        <v>52</v>
      </c>
      <c r="N25" s="207">
        <v>11109378.639999999</v>
      </c>
      <c r="O25" s="208"/>
      <c r="P25" s="101">
        <v>0</v>
      </c>
      <c r="Q25" s="101">
        <v>0</v>
      </c>
      <c r="R25" s="94">
        <f t="shared" si="3"/>
        <v>11109378.639999999</v>
      </c>
      <c r="S25" s="95">
        <f t="shared" si="0"/>
        <v>2274.088807008925</v>
      </c>
      <c r="T25" s="94">
        <v>3043.0586062392535</v>
      </c>
    </row>
    <row r="26" spans="1:20">
      <c r="A26" s="88">
        <v>17</v>
      </c>
      <c r="B26" s="89" t="s">
        <v>75</v>
      </c>
      <c r="C26" s="90"/>
      <c r="D26" s="88">
        <v>1964</v>
      </c>
      <c r="E26" s="88" t="s">
        <v>104</v>
      </c>
      <c r="F26" s="88">
        <v>2</v>
      </c>
      <c r="G26" s="88" t="s">
        <v>101</v>
      </c>
      <c r="H26" s="98">
        <v>970.78</v>
      </c>
      <c r="I26" s="91">
        <v>553.29999999999995</v>
      </c>
      <c r="J26" s="92">
        <v>23</v>
      </c>
      <c r="K26" s="88" t="s">
        <v>48</v>
      </c>
      <c r="L26" s="88" t="s">
        <v>49</v>
      </c>
      <c r="M26" s="93" t="s">
        <v>52</v>
      </c>
      <c r="N26" s="195">
        <v>4149693.86</v>
      </c>
      <c r="O26" s="196"/>
      <c r="P26" s="94">
        <v>0</v>
      </c>
      <c r="Q26" s="94">
        <v>0</v>
      </c>
      <c r="R26" s="94">
        <f t="shared" si="3"/>
        <v>4149693.86</v>
      </c>
      <c r="S26" s="95">
        <f t="shared" si="0"/>
        <v>4274.5976019283462</v>
      </c>
      <c r="T26" s="94">
        <v>5586.806876120233</v>
      </c>
    </row>
    <row r="27" spans="1:20" ht="24">
      <c r="A27" s="88">
        <v>18</v>
      </c>
      <c r="B27" s="89" t="s">
        <v>117</v>
      </c>
      <c r="C27" s="90" t="s">
        <v>138</v>
      </c>
      <c r="D27" s="88">
        <v>1880</v>
      </c>
      <c r="E27" s="88" t="s">
        <v>104</v>
      </c>
      <c r="F27" s="88">
        <v>2</v>
      </c>
      <c r="G27" s="88" t="s">
        <v>107</v>
      </c>
      <c r="H27" s="91">
        <v>646.49</v>
      </c>
      <c r="I27" s="91">
        <v>646.49</v>
      </c>
      <c r="J27" s="92">
        <v>37</v>
      </c>
      <c r="K27" s="88" t="s">
        <v>48</v>
      </c>
      <c r="L27" s="88" t="s">
        <v>54</v>
      </c>
      <c r="M27" s="93" t="s">
        <v>55</v>
      </c>
      <c r="N27" s="195">
        <v>5890214.5099999998</v>
      </c>
      <c r="O27" s="196"/>
      <c r="P27" s="94">
        <v>0</v>
      </c>
      <c r="Q27" s="94">
        <v>0</v>
      </c>
      <c r="R27" s="94">
        <f>N27-P27-Q27</f>
        <v>5890214.5099999998</v>
      </c>
      <c r="S27" s="95">
        <f>N27/H27</f>
        <v>9111.0682454484977</v>
      </c>
      <c r="T27" s="94">
        <v>12325.759346625624</v>
      </c>
    </row>
    <row r="28" spans="1:20">
      <c r="A28" s="79" t="s">
        <v>82</v>
      </c>
      <c r="B28" s="102"/>
      <c r="C28" s="81" t="s">
        <v>47</v>
      </c>
      <c r="D28" s="82" t="s">
        <v>47</v>
      </c>
      <c r="E28" s="82" t="s">
        <v>47</v>
      </c>
      <c r="F28" s="82" t="s">
        <v>47</v>
      </c>
      <c r="G28" s="82" t="s">
        <v>47</v>
      </c>
      <c r="H28" s="83">
        <f>SUM(H29:H45)</f>
        <v>67195.27</v>
      </c>
      <c r="I28" s="83">
        <f>SUM(I29:I45)</f>
        <v>50471.34</v>
      </c>
      <c r="J28" s="84">
        <f>SUM(J29:J45)</f>
        <v>2340</v>
      </c>
      <c r="K28" s="82" t="s">
        <v>47</v>
      </c>
      <c r="L28" s="82" t="s">
        <v>47</v>
      </c>
      <c r="M28" s="85" t="s">
        <v>47</v>
      </c>
      <c r="N28" s="205">
        <f>SUM(N29:N45)</f>
        <v>151046772.57999998</v>
      </c>
      <c r="O28" s="206"/>
      <c r="P28" s="83">
        <f>SUM(P29:P45)</f>
        <v>39202977.299999997</v>
      </c>
      <c r="Q28" s="83">
        <f>SUM(Q29:Q45)</f>
        <v>0</v>
      </c>
      <c r="R28" s="83">
        <f>SUM(R29:R45)</f>
        <v>111843795.28</v>
      </c>
      <c r="S28" s="86">
        <f t="shared" si="0"/>
        <v>2247.8780512378321</v>
      </c>
      <c r="T28" s="87">
        <f>MAX(T29:T45)</f>
        <v>9076.8075248214591</v>
      </c>
    </row>
    <row r="29" spans="1:20">
      <c r="A29" s="88">
        <v>1</v>
      </c>
      <c r="B29" s="89" t="s">
        <v>83</v>
      </c>
      <c r="C29" s="90"/>
      <c r="D29" s="88">
        <v>1955</v>
      </c>
      <c r="E29" s="88" t="s">
        <v>108</v>
      </c>
      <c r="F29" s="88">
        <v>2</v>
      </c>
      <c r="G29" s="88" t="s">
        <v>101</v>
      </c>
      <c r="H29" s="91">
        <v>946.32</v>
      </c>
      <c r="I29" s="91">
        <v>538.1</v>
      </c>
      <c r="J29" s="92">
        <v>30</v>
      </c>
      <c r="K29" s="88" t="s">
        <v>48</v>
      </c>
      <c r="L29" s="88" t="s">
        <v>49</v>
      </c>
      <c r="M29" s="93" t="s">
        <v>52</v>
      </c>
      <c r="N29" s="195">
        <v>4576298.2699999996</v>
      </c>
      <c r="O29" s="196"/>
      <c r="P29" s="94">
        <v>0</v>
      </c>
      <c r="Q29" s="94">
        <v>0</v>
      </c>
      <c r="R29" s="94">
        <f t="shared" ref="R29:R41" si="4">N29-P29-Q29</f>
        <v>4576298.2699999996</v>
      </c>
      <c r="S29" s="95">
        <f t="shared" si="0"/>
        <v>4835.8887796939716</v>
      </c>
      <c r="T29" s="94">
        <v>5552.4771324710455</v>
      </c>
    </row>
    <row r="30" spans="1:20">
      <c r="A30" s="88">
        <v>2</v>
      </c>
      <c r="B30" s="89" t="s">
        <v>84</v>
      </c>
      <c r="C30" s="90"/>
      <c r="D30" s="88">
        <v>1962</v>
      </c>
      <c r="E30" s="88" t="s">
        <v>104</v>
      </c>
      <c r="F30" s="88">
        <v>3</v>
      </c>
      <c r="G30" s="88" t="s">
        <v>101</v>
      </c>
      <c r="H30" s="91">
        <v>2239.81</v>
      </c>
      <c r="I30" s="91">
        <v>1173.2</v>
      </c>
      <c r="J30" s="92">
        <v>86</v>
      </c>
      <c r="K30" s="88" t="s">
        <v>48</v>
      </c>
      <c r="L30" s="88" t="s">
        <v>49</v>
      </c>
      <c r="M30" s="93" t="s">
        <v>52</v>
      </c>
      <c r="N30" s="195">
        <v>5953650.8799999999</v>
      </c>
      <c r="O30" s="196"/>
      <c r="P30" s="94">
        <v>0</v>
      </c>
      <c r="Q30" s="94">
        <v>0</v>
      </c>
      <c r="R30" s="94">
        <f t="shared" si="4"/>
        <v>5953650.8799999999</v>
      </c>
      <c r="S30" s="95">
        <f t="shared" si="0"/>
        <v>2658.1053214335143</v>
      </c>
      <c r="T30" s="94">
        <v>3426.7914153432657</v>
      </c>
    </row>
    <row r="31" spans="1:20">
      <c r="A31" s="88">
        <v>3</v>
      </c>
      <c r="B31" s="89" t="s">
        <v>66</v>
      </c>
      <c r="C31" s="90"/>
      <c r="D31" s="88">
        <v>1959</v>
      </c>
      <c r="E31" s="88" t="s">
        <v>104</v>
      </c>
      <c r="F31" s="88">
        <v>3</v>
      </c>
      <c r="G31" s="88" t="s">
        <v>103</v>
      </c>
      <c r="H31" s="91">
        <v>2101</v>
      </c>
      <c r="I31" s="91">
        <v>1915.9</v>
      </c>
      <c r="J31" s="92">
        <v>64</v>
      </c>
      <c r="K31" s="88" t="s">
        <v>48</v>
      </c>
      <c r="L31" s="88" t="s">
        <v>49</v>
      </c>
      <c r="M31" s="93" t="s">
        <v>51</v>
      </c>
      <c r="N31" s="195">
        <v>8806110.7100000009</v>
      </c>
      <c r="O31" s="196"/>
      <c r="P31" s="94">
        <v>0</v>
      </c>
      <c r="Q31" s="94">
        <v>0</v>
      </c>
      <c r="R31" s="94">
        <f t="shared" si="4"/>
        <v>8806110.7100000009</v>
      </c>
      <c r="S31" s="95">
        <f t="shared" si="0"/>
        <v>4191.3901523084251</v>
      </c>
      <c r="T31" s="94">
        <v>4805.475107091861</v>
      </c>
    </row>
    <row r="32" spans="1:20">
      <c r="A32" s="88">
        <v>4</v>
      </c>
      <c r="B32" s="89" t="s">
        <v>85</v>
      </c>
      <c r="C32" s="90"/>
      <c r="D32" s="88">
        <v>1960</v>
      </c>
      <c r="E32" s="88" t="s">
        <v>104</v>
      </c>
      <c r="F32" s="88">
        <v>3</v>
      </c>
      <c r="G32" s="88" t="s">
        <v>101</v>
      </c>
      <c r="H32" s="91">
        <v>2224.69</v>
      </c>
      <c r="I32" s="91">
        <v>1206.0999999999999</v>
      </c>
      <c r="J32" s="92">
        <v>76</v>
      </c>
      <c r="K32" s="88" t="s">
        <v>48</v>
      </c>
      <c r="L32" s="88" t="s">
        <v>49</v>
      </c>
      <c r="M32" s="93" t="s">
        <v>52</v>
      </c>
      <c r="N32" s="195">
        <v>6164290.8799999999</v>
      </c>
      <c r="O32" s="196"/>
      <c r="P32" s="94">
        <v>0</v>
      </c>
      <c r="Q32" s="94">
        <v>0</v>
      </c>
      <c r="R32" s="94">
        <f t="shared" si="4"/>
        <v>6164290.8799999999</v>
      </c>
      <c r="S32" s="95">
        <f t="shared" si="0"/>
        <v>2770.8538627853768</v>
      </c>
      <c r="T32" s="94">
        <v>3572.0786626451322</v>
      </c>
    </row>
    <row r="33" spans="1:20">
      <c r="A33" s="88">
        <v>5</v>
      </c>
      <c r="B33" s="89" t="s">
        <v>67</v>
      </c>
      <c r="C33" s="90"/>
      <c r="D33" s="88">
        <v>1955</v>
      </c>
      <c r="E33" s="88" t="s">
        <v>104</v>
      </c>
      <c r="F33" s="88">
        <v>2</v>
      </c>
      <c r="G33" s="88" t="s">
        <v>105</v>
      </c>
      <c r="H33" s="91">
        <v>1499.6</v>
      </c>
      <c r="I33" s="91">
        <v>1384.9</v>
      </c>
      <c r="J33" s="92">
        <v>46</v>
      </c>
      <c r="K33" s="88" t="s">
        <v>48</v>
      </c>
      <c r="L33" s="88" t="s">
        <v>54</v>
      </c>
      <c r="M33" s="93" t="s">
        <v>55</v>
      </c>
      <c r="N33" s="195">
        <v>7310468.54</v>
      </c>
      <c r="O33" s="196"/>
      <c r="P33" s="94">
        <v>0</v>
      </c>
      <c r="Q33" s="94">
        <v>0</v>
      </c>
      <c r="R33" s="94">
        <f t="shared" si="4"/>
        <v>7310468.54</v>
      </c>
      <c r="S33" s="95">
        <f t="shared" si="0"/>
        <v>4874.9456788476928</v>
      </c>
      <c r="T33" s="94">
        <v>5807.9997999466532</v>
      </c>
    </row>
    <row r="34" spans="1:20">
      <c r="A34" s="88">
        <v>6</v>
      </c>
      <c r="B34" s="89" t="s">
        <v>86</v>
      </c>
      <c r="C34" s="90"/>
      <c r="D34" s="88">
        <v>1963</v>
      </c>
      <c r="E34" s="88" t="s">
        <v>104</v>
      </c>
      <c r="F34" s="88">
        <v>4</v>
      </c>
      <c r="G34" s="88" t="s">
        <v>103</v>
      </c>
      <c r="H34" s="91">
        <v>4150.18</v>
      </c>
      <c r="I34" s="91">
        <v>2492.6</v>
      </c>
      <c r="J34" s="92">
        <v>92</v>
      </c>
      <c r="K34" s="88" t="s">
        <v>48</v>
      </c>
      <c r="L34" s="88" t="s">
        <v>49</v>
      </c>
      <c r="M34" s="93" t="s">
        <v>52</v>
      </c>
      <c r="N34" s="195">
        <v>10590746.890000001</v>
      </c>
      <c r="O34" s="196"/>
      <c r="P34" s="94">
        <v>0</v>
      </c>
      <c r="Q34" s="94">
        <v>0</v>
      </c>
      <c r="R34" s="94">
        <f t="shared" si="4"/>
        <v>10590746.890000001</v>
      </c>
      <c r="S34" s="95">
        <f t="shared" si="0"/>
        <v>2551.8765186088312</v>
      </c>
      <c r="T34" s="94">
        <v>2958.5240736546361</v>
      </c>
    </row>
    <row r="35" spans="1:20">
      <c r="A35" s="88">
        <v>7</v>
      </c>
      <c r="B35" s="89" t="s">
        <v>87</v>
      </c>
      <c r="C35" s="90"/>
      <c r="D35" s="88">
        <v>1957</v>
      </c>
      <c r="E35" s="88" t="s">
        <v>104</v>
      </c>
      <c r="F35" s="88">
        <v>2</v>
      </c>
      <c r="G35" s="88" t="s">
        <v>101</v>
      </c>
      <c r="H35" s="91">
        <v>574.1</v>
      </c>
      <c r="I35" s="91">
        <v>530.6</v>
      </c>
      <c r="J35" s="92">
        <v>20</v>
      </c>
      <c r="K35" s="88" t="s">
        <v>48</v>
      </c>
      <c r="L35" s="88" t="s">
        <v>49</v>
      </c>
      <c r="M35" s="93" t="s">
        <v>53</v>
      </c>
      <c r="N35" s="195">
        <v>3991230.56</v>
      </c>
      <c r="O35" s="196"/>
      <c r="P35" s="94">
        <v>0</v>
      </c>
      <c r="Q35" s="94">
        <v>0</v>
      </c>
      <c r="R35" s="94">
        <f t="shared" si="4"/>
        <v>3991230.56</v>
      </c>
      <c r="S35" s="95">
        <f t="shared" si="0"/>
        <v>6952.1521686117403</v>
      </c>
      <c r="T35" s="94">
        <v>9076.8075248214591</v>
      </c>
    </row>
    <row r="36" spans="1:20">
      <c r="A36" s="88">
        <v>8</v>
      </c>
      <c r="B36" s="89" t="s">
        <v>88</v>
      </c>
      <c r="C36" s="90"/>
      <c r="D36" s="88">
        <v>1963</v>
      </c>
      <c r="E36" s="88" t="s">
        <v>104</v>
      </c>
      <c r="F36" s="88">
        <v>4</v>
      </c>
      <c r="G36" s="88" t="s">
        <v>103</v>
      </c>
      <c r="H36" s="91">
        <v>3432.61</v>
      </c>
      <c r="I36" s="91">
        <v>2570.0100000000002</v>
      </c>
      <c r="J36" s="92">
        <v>86</v>
      </c>
      <c r="K36" s="88" t="s">
        <v>48</v>
      </c>
      <c r="L36" s="88" t="s">
        <v>49</v>
      </c>
      <c r="M36" s="93" t="s">
        <v>102</v>
      </c>
      <c r="N36" s="195">
        <v>10352296.66</v>
      </c>
      <c r="O36" s="196"/>
      <c r="P36" s="94">
        <v>0</v>
      </c>
      <c r="Q36" s="94">
        <v>0</v>
      </c>
      <c r="R36" s="94">
        <f t="shared" si="4"/>
        <v>10352296.66</v>
      </c>
      <c r="S36" s="95">
        <f t="shared" si="0"/>
        <v>3015.8674186697585</v>
      </c>
      <c r="T36" s="94">
        <v>3487.4849889734055</v>
      </c>
    </row>
    <row r="37" spans="1:20">
      <c r="A37" s="88">
        <v>9</v>
      </c>
      <c r="B37" s="89" t="s">
        <v>89</v>
      </c>
      <c r="C37" s="90"/>
      <c r="D37" s="88">
        <v>1959</v>
      </c>
      <c r="E37" s="88" t="s">
        <v>104</v>
      </c>
      <c r="F37" s="88">
        <v>2</v>
      </c>
      <c r="G37" s="88" t="s">
        <v>107</v>
      </c>
      <c r="H37" s="91">
        <v>1549.77</v>
      </c>
      <c r="I37" s="91">
        <v>703.32</v>
      </c>
      <c r="J37" s="92">
        <v>31</v>
      </c>
      <c r="K37" s="88" t="s">
        <v>48</v>
      </c>
      <c r="L37" s="88" t="s">
        <v>49</v>
      </c>
      <c r="M37" s="93" t="s">
        <v>52</v>
      </c>
      <c r="N37" s="195">
        <v>6957060.8299999991</v>
      </c>
      <c r="O37" s="196"/>
      <c r="P37" s="94">
        <v>0</v>
      </c>
      <c r="Q37" s="94">
        <v>0</v>
      </c>
      <c r="R37" s="94">
        <f t="shared" si="4"/>
        <v>6957060.8299999991</v>
      </c>
      <c r="S37" s="95">
        <f t="shared" si="0"/>
        <v>4489.0924653335651</v>
      </c>
      <c r="T37" s="94">
        <v>5323.8496034895497</v>
      </c>
    </row>
    <row r="38" spans="1:20">
      <c r="A38" s="88">
        <v>10</v>
      </c>
      <c r="B38" s="89" t="s">
        <v>77</v>
      </c>
      <c r="C38" s="90"/>
      <c r="D38" s="88">
        <v>1963</v>
      </c>
      <c r="E38" s="88" t="s">
        <v>104</v>
      </c>
      <c r="F38" s="88">
        <v>4</v>
      </c>
      <c r="G38" s="88" t="s">
        <v>103</v>
      </c>
      <c r="H38" s="91">
        <v>4269.24</v>
      </c>
      <c r="I38" s="91">
        <v>2565.5</v>
      </c>
      <c r="J38" s="92">
        <v>117</v>
      </c>
      <c r="K38" s="88" t="s">
        <v>48</v>
      </c>
      <c r="L38" s="88" t="s">
        <v>49</v>
      </c>
      <c r="M38" s="93" t="s">
        <v>52</v>
      </c>
      <c r="N38" s="195">
        <v>10615107.5</v>
      </c>
      <c r="O38" s="196"/>
      <c r="P38" s="94">
        <v>0</v>
      </c>
      <c r="Q38" s="94">
        <v>0</v>
      </c>
      <c r="R38" s="94">
        <f t="shared" si="4"/>
        <v>10615107.5</v>
      </c>
      <c r="S38" s="95">
        <f t="shared" si="0"/>
        <v>2486.4162005415487</v>
      </c>
      <c r="T38" s="94">
        <v>2745.3630690239947</v>
      </c>
    </row>
    <row r="39" spans="1:20">
      <c r="A39" s="88">
        <v>11</v>
      </c>
      <c r="B39" s="89" t="s">
        <v>78</v>
      </c>
      <c r="C39" s="90"/>
      <c r="D39" s="88">
        <v>1962</v>
      </c>
      <c r="E39" s="88" t="s">
        <v>104</v>
      </c>
      <c r="F39" s="88">
        <v>4</v>
      </c>
      <c r="G39" s="88" t="s">
        <v>101</v>
      </c>
      <c r="H39" s="91">
        <v>1764.53</v>
      </c>
      <c r="I39" s="91">
        <v>1245.7</v>
      </c>
      <c r="J39" s="92">
        <v>47</v>
      </c>
      <c r="K39" s="88" t="s">
        <v>48</v>
      </c>
      <c r="L39" s="88" t="s">
        <v>49</v>
      </c>
      <c r="M39" s="93" t="s">
        <v>52</v>
      </c>
      <c r="N39" s="195">
        <v>5638458.5899999999</v>
      </c>
      <c r="O39" s="196"/>
      <c r="P39" s="94">
        <v>0</v>
      </c>
      <c r="Q39" s="94">
        <v>0</v>
      </c>
      <c r="R39" s="94">
        <f t="shared" si="4"/>
        <v>5638458.5899999999</v>
      </c>
      <c r="S39" s="95">
        <f t="shared" si="0"/>
        <v>3195.4450136863638</v>
      </c>
      <c r="T39" s="94">
        <v>3397.8930520875247</v>
      </c>
    </row>
    <row r="40" spans="1:20">
      <c r="A40" s="88">
        <v>12</v>
      </c>
      <c r="B40" s="89" t="s">
        <v>80</v>
      </c>
      <c r="C40" s="90"/>
      <c r="D40" s="88">
        <v>1969</v>
      </c>
      <c r="E40" s="88" t="s">
        <v>104</v>
      </c>
      <c r="F40" s="88">
        <v>5</v>
      </c>
      <c r="G40" s="88" t="s">
        <v>103</v>
      </c>
      <c r="H40" s="91">
        <v>4394.12</v>
      </c>
      <c r="I40" s="91">
        <v>3401.91</v>
      </c>
      <c r="J40" s="92">
        <v>115</v>
      </c>
      <c r="K40" s="88" t="s">
        <v>48</v>
      </c>
      <c r="L40" s="88" t="s">
        <v>49</v>
      </c>
      <c r="M40" s="93" t="s">
        <v>102</v>
      </c>
      <c r="N40" s="195">
        <v>12104661.33</v>
      </c>
      <c r="O40" s="196"/>
      <c r="P40" s="94">
        <v>0</v>
      </c>
      <c r="Q40" s="94">
        <v>0</v>
      </c>
      <c r="R40" s="94">
        <f t="shared" si="4"/>
        <v>12104661.33</v>
      </c>
      <c r="S40" s="95">
        <f t="shared" si="0"/>
        <v>2754.7407285190211</v>
      </c>
      <c r="T40" s="94">
        <v>2804.6579629140761</v>
      </c>
    </row>
    <row r="41" spans="1:20" ht="24">
      <c r="A41" s="88">
        <v>13</v>
      </c>
      <c r="B41" s="89" t="s">
        <v>81</v>
      </c>
      <c r="C41" s="90"/>
      <c r="D41" s="88">
        <v>1981</v>
      </c>
      <c r="E41" s="88" t="s">
        <v>104</v>
      </c>
      <c r="F41" s="88">
        <v>5</v>
      </c>
      <c r="G41" s="88" t="s">
        <v>103</v>
      </c>
      <c r="H41" s="91">
        <v>3102</v>
      </c>
      <c r="I41" s="91">
        <v>2280.8000000000002</v>
      </c>
      <c r="J41" s="92">
        <v>117</v>
      </c>
      <c r="K41" s="88" t="s">
        <v>48</v>
      </c>
      <c r="L41" s="88" t="s">
        <v>49</v>
      </c>
      <c r="M41" s="93" t="s">
        <v>51</v>
      </c>
      <c r="N41" s="195">
        <v>8982669.3099999987</v>
      </c>
      <c r="O41" s="196"/>
      <c r="P41" s="94">
        <v>0</v>
      </c>
      <c r="Q41" s="94">
        <v>0</v>
      </c>
      <c r="R41" s="94">
        <f t="shared" si="4"/>
        <v>8982669.3099999987</v>
      </c>
      <c r="S41" s="95">
        <f t="shared" si="0"/>
        <v>2895.7670245003219</v>
      </c>
      <c r="T41" s="94">
        <v>2925.7951773049649</v>
      </c>
    </row>
    <row r="42" spans="1:20" s="134" customFormat="1" ht="15" customHeight="1">
      <c r="A42" s="126">
        <v>14</v>
      </c>
      <c r="B42" s="127" t="s">
        <v>153</v>
      </c>
      <c r="C42" s="128"/>
      <c r="D42" s="126">
        <v>1995</v>
      </c>
      <c r="E42" s="126" t="s">
        <v>100</v>
      </c>
      <c r="F42" s="126">
        <v>9</v>
      </c>
      <c r="G42" s="126">
        <v>3</v>
      </c>
      <c r="H42" s="129">
        <v>6646.5</v>
      </c>
      <c r="I42" s="129">
        <v>5724.9</v>
      </c>
      <c r="J42" s="130">
        <v>260</v>
      </c>
      <c r="K42" s="126" t="s">
        <v>48</v>
      </c>
      <c r="L42" s="126" t="s">
        <v>49</v>
      </c>
      <c r="M42" s="131" t="s">
        <v>154</v>
      </c>
      <c r="N42" s="209">
        <v>9188980.0999999996</v>
      </c>
      <c r="O42" s="210"/>
      <c r="P42" s="132">
        <v>7351184.0800000001</v>
      </c>
      <c r="Q42" s="132">
        <v>0</v>
      </c>
      <c r="R42" s="132">
        <f t="shared" ref="R42:R45" si="5">N42-P42-Q42</f>
        <v>1837796.0199999996</v>
      </c>
      <c r="S42" s="133">
        <f t="shared" ref="S42:S45" si="6">N42/H42</f>
        <v>1382.5291657263222</v>
      </c>
      <c r="T42" s="132">
        <v>1382.53</v>
      </c>
    </row>
    <row r="43" spans="1:20" s="134" customFormat="1">
      <c r="A43" s="126">
        <v>15</v>
      </c>
      <c r="B43" s="127" t="s">
        <v>155</v>
      </c>
      <c r="C43" s="128"/>
      <c r="D43" s="126">
        <v>1990</v>
      </c>
      <c r="E43" s="126" t="s">
        <v>100</v>
      </c>
      <c r="F43" s="126">
        <v>9</v>
      </c>
      <c r="G43" s="126">
        <v>3</v>
      </c>
      <c r="H43" s="129">
        <v>5872.3</v>
      </c>
      <c r="I43" s="129">
        <v>3412</v>
      </c>
      <c r="J43" s="130">
        <v>248</v>
      </c>
      <c r="K43" s="126" t="s">
        <v>48</v>
      </c>
      <c r="L43" s="126" t="s">
        <v>142</v>
      </c>
      <c r="M43" s="131" t="s">
        <v>156</v>
      </c>
      <c r="N43" s="209">
        <v>9188991.9900000002</v>
      </c>
      <c r="O43" s="210"/>
      <c r="P43" s="132">
        <v>7351193.5899999999</v>
      </c>
      <c r="Q43" s="132">
        <v>0</v>
      </c>
      <c r="R43" s="132">
        <f t="shared" si="5"/>
        <v>1837798.4000000004</v>
      </c>
      <c r="S43" s="133">
        <f t="shared" si="6"/>
        <v>1564.8028864329137</v>
      </c>
      <c r="T43" s="132">
        <v>1564.8</v>
      </c>
    </row>
    <row r="44" spans="1:20" s="134" customFormat="1">
      <c r="A44" s="126">
        <v>16</v>
      </c>
      <c r="B44" s="127" t="s">
        <v>157</v>
      </c>
      <c r="C44" s="128"/>
      <c r="D44" s="126">
        <v>1995</v>
      </c>
      <c r="E44" s="126" t="s">
        <v>100</v>
      </c>
      <c r="F44" s="126">
        <v>9</v>
      </c>
      <c r="G44" s="126">
        <v>4</v>
      </c>
      <c r="H44" s="129">
        <v>8632.2000000000007</v>
      </c>
      <c r="I44" s="129">
        <v>7758.5</v>
      </c>
      <c r="J44" s="130">
        <v>330</v>
      </c>
      <c r="K44" s="126" t="s">
        <v>48</v>
      </c>
      <c r="L44" s="126" t="s">
        <v>49</v>
      </c>
      <c r="M44" s="131" t="s">
        <v>52</v>
      </c>
      <c r="N44" s="209">
        <v>12250914.68</v>
      </c>
      <c r="O44" s="210"/>
      <c r="P44" s="132">
        <v>9800731.7400000002</v>
      </c>
      <c r="Q44" s="132">
        <v>0</v>
      </c>
      <c r="R44" s="132">
        <f t="shared" si="5"/>
        <v>2450182.9399999995</v>
      </c>
      <c r="S44" s="133">
        <f t="shared" si="6"/>
        <v>1419.2111721229812</v>
      </c>
      <c r="T44" s="132">
        <v>1419.21</v>
      </c>
    </row>
    <row r="45" spans="1:20" s="134" customFormat="1">
      <c r="A45" s="126">
        <v>17</v>
      </c>
      <c r="B45" s="127" t="s">
        <v>158</v>
      </c>
      <c r="C45" s="128"/>
      <c r="D45" s="126">
        <v>1990</v>
      </c>
      <c r="E45" s="126" t="s">
        <v>100</v>
      </c>
      <c r="F45" s="126">
        <v>9</v>
      </c>
      <c r="G45" s="126">
        <v>6</v>
      </c>
      <c r="H45" s="129">
        <v>13796.3</v>
      </c>
      <c r="I45" s="129">
        <v>11567.3</v>
      </c>
      <c r="J45" s="130">
        <v>575</v>
      </c>
      <c r="K45" s="126" t="s">
        <v>48</v>
      </c>
      <c r="L45" s="126" t="s">
        <v>49</v>
      </c>
      <c r="M45" s="131" t="s">
        <v>52</v>
      </c>
      <c r="N45" s="209">
        <v>18374834.859999999</v>
      </c>
      <c r="O45" s="210"/>
      <c r="P45" s="132">
        <v>14699867.890000001</v>
      </c>
      <c r="Q45" s="132">
        <v>0</v>
      </c>
      <c r="R45" s="132">
        <f t="shared" si="5"/>
        <v>3674966.9699999988</v>
      </c>
      <c r="S45" s="133">
        <f t="shared" si="6"/>
        <v>1331.8668672035255</v>
      </c>
      <c r="T45" s="132">
        <v>1331.87</v>
      </c>
    </row>
    <row r="46" spans="1:20">
      <c r="A46" s="79" t="s">
        <v>90</v>
      </c>
      <c r="B46" s="102"/>
      <c r="C46" s="81" t="s">
        <v>47</v>
      </c>
      <c r="D46" s="82" t="s">
        <v>47</v>
      </c>
      <c r="E46" s="82" t="s">
        <v>47</v>
      </c>
      <c r="F46" s="82" t="s">
        <v>47</v>
      </c>
      <c r="G46" s="82" t="s">
        <v>47</v>
      </c>
      <c r="H46" s="83">
        <f>SUM(H47:H55)</f>
        <v>24789.8</v>
      </c>
      <c r="I46" s="83">
        <f t="shared" ref="I46:J46" si="7">SUM(I47:I55)</f>
        <v>18552.48</v>
      </c>
      <c r="J46" s="84">
        <f t="shared" si="7"/>
        <v>702</v>
      </c>
      <c r="K46" s="82" t="s">
        <v>47</v>
      </c>
      <c r="L46" s="82" t="s">
        <v>47</v>
      </c>
      <c r="M46" s="85" t="s">
        <v>47</v>
      </c>
      <c r="N46" s="205">
        <v>61634819.170000002</v>
      </c>
      <c r="O46" s="206"/>
      <c r="P46" s="83">
        <f t="shared" ref="P46:R46" si="8">SUM(P47:P55)</f>
        <v>0</v>
      </c>
      <c r="Q46" s="83">
        <f t="shared" si="8"/>
        <v>0</v>
      </c>
      <c r="R46" s="83">
        <f t="shared" si="8"/>
        <v>61634819.170000002</v>
      </c>
      <c r="S46" s="86">
        <f t="shared" si="0"/>
        <v>2486.2975566563669</v>
      </c>
      <c r="T46" s="87">
        <f>MAX(T47:T55)</f>
        <v>9362.6710472279265</v>
      </c>
    </row>
    <row r="47" spans="1:20" ht="24.75">
      <c r="A47" s="88">
        <v>1</v>
      </c>
      <c r="B47" s="89" t="s">
        <v>91</v>
      </c>
      <c r="C47" s="90"/>
      <c r="D47" s="88">
        <v>1970</v>
      </c>
      <c r="E47" s="88" t="s">
        <v>104</v>
      </c>
      <c r="F47" s="88">
        <v>5</v>
      </c>
      <c r="G47" s="88" t="s">
        <v>106</v>
      </c>
      <c r="H47" s="91">
        <v>3793.69</v>
      </c>
      <c r="I47" s="91">
        <v>3499.5</v>
      </c>
      <c r="J47" s="92">
        <v>99</v>
      </c>
      <c r="K47" s="88" t="s">
        <v>48</v>
      </c>
      <c r="L47" s="88" t="s">
        <v>49</v>
      </c>
      <c r="M47" s="93" t="s">
        <v>64</v>
      </c>
      <c r="N47" s="195">
        <v>9975910.4000000004</v>
      </c>
      <c r="O47" s="196"/>
      <c r="P47" s="94">
        <v>0</v>
      </c>
      <c r="Q47" s="94">
        <v>0</v>
      </c>
      <c r="R47" s="94">
        <f t="shared" ref="R47:R55" si="9">N47-P47-Q47</f>
        <v>9975910.4000000004</v>
      </c>
      <c r="S47" s="95">
        <f t="shared" si="0"/>
        <v>2629.606109091676</v>
      </c>
      <c r="T47" s="94">
        <v>3155.1746610819546</v>
      </c>
    </row>
    <row r="48" spans="1:20">
      <c r="A48" s="88">
        <v>2</v>
      </c>
      <c r="B48" s="89" t="s">
        <v>92</v>
      </c>
      <c r="C48" s="90"/>
      <c r="D48" s="88">
        <v>1952</v>
      </c>
      <c r="E48" s="88" t="s">
        <v>109</v>
      </c>
      <c r="F48" s="88">
        <v>2</v>
      </c>
      <c r="G48" s="88" t="s">
        <v>101</v>
      </c>
      <c r="H48" s="91">
        <v>880.2</v>
      </c>
      <c r="I48" s="91">
        <v>825</v>
      </c>
      <c r="J48" s="92">
        <v>47</v>
      </c>
      <c r="K48" s="88" t="s">
        <v>48</v>
      </c>
      <c r="L48" s="88" t="s">
        <v>54</v>
      </c>
      <c r="M48" s="93" t="s">
        <v>55</v>
      </c>
      <c r="N48" s="195">
        <v>6277072</v>
      </c>
      <c r="O48" s="196"/>
      <c r="P48" s="94">
        <v>0</v>
      </c>
      <c r="Q48" s="94">
        <v>0</v>
      </c>
      <c r="R48" s="94">
        <f t="shared" si="9"/>
        <v>6277072</v>
      </c>
      <c r="S48" s="95">
        <f t="shared" si="0"/>
        <v>7131.4155873665077</v>
      </c>
      <c r="T48" s="94">
        <v>9188.7057486934773</v>
      </c>
    </row>
    <row r="49" spans="1:20">
      <c r="A49" s="88">
        <v>3</v>
      </c>
      <c r="B49" s="89" t="s">
        <v>93</v>
      </c>
      <c r="C49" s="90"/>
      <c r="D49" s="88">
        <v>1963</v>
      </c>
      <c r="E49" s="88" t="s">
        <v>104</v>
      </c>
      <c r="F49" s="88">
        <v>4</v>
      </c>
      <c r="G49" s="88" t="s">
        <v>103</v>
      </c>
      <c r="H49" s="91">
        <v>3279.71</v>
      </c>
      <c r="I49" s="91">
        <v>2573.98</v>
      </c>
      <c r="J49" s="92">
        <v>82</v>
      </c>
      <c r="K49" s="88" t="s">
        <v>48</v>
      </c>
      <c r="L49" s="88" t="s">
        <v>49</v>
      </c>
      <c r="M49" s="93" t="s">
        <v>102</v>
      </c>
      <c r="N49" s="195">
        <v>9664163.1999999993</v>
      </c>
      <c r="O49" s="196"/>
      <c r="P49" s="94">
        <v>0</v>
      </c>
      <c r="Q49" s="94">
        <v>0</v>
      </c>
      <c r="R49" s="94">
        <f t="shared" si="9"/>
        <v>9664163.1999999993</v>
      </c>
      <c r="S49" s="95">
        <f t="shared" si="0"/>
        <v>2946.6517466483315</v>
      </c>
      <c r="T49" s="94">
        <v>3796.7098554445361</v>
      </c>
    </row>
    <row r="50" spans="1:20">
      <c r="A50" s="88">
        <v>4</v>
      </c>
      <c r="B50" s="89" t="s">
        <v>94</v>
      </c>
      <c r="C50" s="90"/>
      <c r="D50" s="88">
        <v>1966</v>
      </c>
      <c r="E50" s="88" t="s">
        <v>104</v>
      </c>
      <c r="F50" s="88">
        <v>4</v>
      </c>
      <c r="G50" s="88" t="s">
        <v>103</v>
      </c>
      <c r="H50" s="91">
        <v>3387.6</v>
      </c>
      <c r="I50" s="91">
        <v>2564.1999999999998</v>
      </c>
      <c r="J50" s="92">
        <v>92</v>
      </c>
      <c r="K50" s="88" t="s">
        <v>48</v>
      </c>
      <c r="L50" s="88" t="s">
        <v>49</v>
      </c>
      <c r="M50" s="93" t="s">
        <v>102</v>
      </c>
      <c r="N50" s="195">
        <v>9689440</v>
      </c>
      <c r="O50" s="196"/>
      <c r="P50" s="94">
        <v>0</v>
      </c>
      <c r="Q50" s="94">
        <v>0</v>
      </c>
      <c r="R50" s="94">
        <f t="shared" si="9"/>
        <v>9689440</v>
      </c>
      <c r="S50" s="95">
        <f t="shared" si="0"/>
        <v>2860.266855590979</v>
      </c>
      <c r="T50" s="94">
        <v>3685.4044161057977</v>
      </c>
    </row>
    <row r="51" spans="1:20" ht="24">
      <c r="A51" s="88">
        <v>5</v>
      </c>
      <c r="B51" s="89" t="s">
        <v>95</v>
      </c>
      <c r="C51" s="90"/>
      <c r="D51" s="88">
        <v>1979</v>
      </c>
      <c r="E51" s="88" t="s">
        <v>104</v>
      </c>
      <c r="F51" s="88">
        <v>2</v>
      </c>
      <c r="G51" s="88" t="s">
        <v>105</v>
      </c>
      <c r="H51" s="91">
        <v>988.4</v>
      </c>
      <c r="I51" s="91">
        <v>853</v>
      </c>
      <c r="J51" s="92">
        <v>36</v>
      </c>
      <c r="K51" s="88" t="s">
        <v>48</v>
      </c>
      <c r="L51" s="88" t="s">
        <v>49</v>
      </c>
      <c r="M51" s="93" t="s">
        <v>110</v>
      </c>
      <c r="N51" s="195">
        <v>5788942.3700000001</v>
      </c>
      <c r="O51" s="196"/>
      <c r="P51" s="94">
        <v>0</v>
      </c>
      <c r="Q51" s="94">
        <v>0</v>
      </c>
      <c r="R51" s="94">
        <f t="shared" si="9"/>
        <v>5788942.3700000001</v>
      </c>
      <c r="S51" s="95">
        <f t="shared" si="0"/>
        <v>5856.8822035613111</v>
      </c>
      <c r="T51" s="94">
        <v>7130.585803318495</v>
      </c>
    </row>
    <row r="52" spans="1:20">
      <c r="A52" s="88">
        <v>6</v>
      </c>
      <c r="B52" s="89" t="s">
        <v>96</v>
      </c>
      <c r="C52" s="90"/>
      <c r="D52" s="88">
        <v>1971</v>
      </c>
      <c r="E52" s="88" t="s">
        <v>104</v>
      </c>
      <c r="F52" s="88">
        <v>9</v>
      </c>
      <c r="G52" s="88" t="s">
        <v>107</v>
      </c>
      <c r="H52" s="91">
        <v>2801.6</v>
      </c>
      <c r="I52" s="91">
        <v>2270.4</v>
      </c>
      <c r="J52" s="92">
        <v>77</v>
      </c>
      <c r="K52" s="88" t="s">
        <v>48</v>
      </c>
      <c r="L52" s="88" t="s">
        <v>49</v>
      </c>
      <c r="M52" s="93" t="s">
        <v>102</v>
      </c>
      <c r="N52" s="195">
        <v>2457800</v>
      </c>
      <c r="O52" s="196"/>
      <c r="P52" s="94">
        <v>0</v>
      </c>
      <c r="Q52" s="94">
        <v>0</v>
      </c>
      <c r="R52" s="94">
        <f t="shared" si="9"/>
        <v>2457800</v>
      </c>
      <c r="S52" s="95">
        <f t="shared" si="0"/>
        <v>877.28440890919478</v>
      </c>
      <c r="T52" s="94">
        <v>1158.8727584237579</v>
      </c>
    </row>
    <row r="53" spans="1:20">
      <c r="A53" s="88">
        <v>7</v>
      </c>
      <c r="B53" s="89" t="s">
        <v>97</v>
      </c>
      <c r="C53" s="90"/>
      <c r="D53" s="88">
        <v>1941</v>
      </c>
      <c r="E53" s="88" t="s">
        <v>109</v>
      </c>
      <c r="F53" s="88">
        <v>2</v>
      </c>
      <c r="G53" s="88" t="s">
        <v>101</v>
      </c>
      <c r="H53" s="91">
        <v>730.5</v>
      </c>
      <c r="I53" s="91">
        <v>661.6</v>
      </c>
      <c r="J53" s="92">
        <v>21</v>
      </c>
      <c r="K53" s="88" t="s">
        <v>48</v>
      </c>
      <c r="L53" s="88" t="s">
        <v>49</v>
      </c>
      <c r="M53" s="93" t="s">
        <v>51</v>
      </c>
      <c r="N53" s="195">
        <v>5308128</v>
      </c>
      <c r="O53" s="196"/>
      <c r="P53" s="94">
        <v>0</v>
      </c>
      <c r="Q53" s="94">
        <v>0</v>
      </c>
      <c r="R53" s="94">
        <f t="shared" si="9"/>
        <v>5308128</v>
      </c>
      <c r="S53" s="95">
        <f t="shared" si="0"/>
        <v>7266.4312114989734</v>
      </c>
      <c r="T53" s="94">
        <v>9362.6710472279265</v>
      </c>
    </row>
    <row r="54" spans="1:20" ht="24.75">
      <c r="A54" s="88">
        <v>8</v>
      </c>
      <c r="B54" s="89" t="s">
        <v>98</v>
      </c>
      <c r="C54" s="90"/>
      <c r="D54" s="88">
        <v>1970</v>
      </c>
      <c r="E54" s="88" t="s">
        <v>104</v>
      </c>
      <c r="F54" s="88">
        <v>5</v>
      </c>
      <c r="G54" s="88" t="s">
        <v>101</v>
      </c>
      <c r="H54" s="91">
        <v>3954.3</v>
      </c>
      <c r="I54" s="91">
        <v>1420.7</v>
      </c>
      <c r="J54" s="92">
        <v>102</v>
      </c>
      <c r="K54" s="88" t="s">
        <v>48</v>
      </c>
      <c r="L54" s="88" t="s">
        <v>49</v>
      </c>
      <c r="M54" s="93" t="s">
        <v>64</v>
      </c>
      <c r="N54" s="195">
        <v>7557763.2000000002</v>
      </c>
      <c r="O54" s="196"/>
      <c r="P54" s="94">
        <v>0</v>
      </c>
      <c r="Q54" s="94">
        <v>0</v>
      </c>
      <c r="R54" s="94">
        <f t="shared" si="9"/>
        <v>7557763.2000000002</v>
      </c>
      <c r="S54" s="95">
        <f t="shared" si="0"/>
        <v>1911.2771413398073</v>
      </c>
      <c r="T54" s="94">
        <v>2293.2762385251499</v>
      </c>
    </row>
    <row r="55" spans="1:20" ht="24">
      <c r="A55" s="88">
        <v>9</v>
      </c>
      <c r="B55" s="89" t="s">
        <v>99</v>
      </c>
      <c r="C55" s="90"/>
      <c r="D55" s="88">
        <v>1994</v>
      </c>
      <c r="E55" s="88" t="s">
        <v>100</v>
      </c>
      <c r="F55" s="88">
        <v>9</v>
      </c>
      <c r="G55" s="88" t="s">
        <v>101</v>
      </c>
      <c r="H55" s="91">
        <v>4973.8</v>
      </c>
      <c r="I55" s="91">
        <v>3884.1</v>
      </c>
      <c r="J55" s="92">
        <v>146</v>
      </c>
      <c r="K55" s="88" t="s">
        <v>48</v>
      </c>
      <c r="L55" s="88" t="s">
        <v>49</v>
      </c>
      <c r="M55" s="93" t="s">
        <v>102</v>
      </c>
      <c r="N55" s="195">
        <v>4915600</v>
      </c>
      <c r="O55" s="196"/>
      <c r="P55" s="94">
        <v>0</v>
      </c>
      <c r="Q55" s="94">
        <v>0</v>
      </c>
      <c r="R55" s="94">
        <f t="shared" si="9"/>
        <v>4915600</v>
      </c>
      <c r="S55" s="95">
        <f t="shared" si="0"/>
        <v>988.29868510997619</v>
      </c>
      <c r="T55" s="94">
        <v>1305.5200932888333</v>
      </c>
    </row>
    <row r="56" spans="1:20" ht="26.25" customHeight="1">
      <c r="A56" s="180" t="s">
        <v>139</v>
      </c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2"/>
    </row>
    <row r="57" spans="1:20">
      <c r="A57" s="79" t="s">
        <v>124</v>
      </c>
      <c r="B57" s="102"/>
      <c r="C57" s="81" t="s">
        <v>47</v>
      </c>
      <c r="D57" s="82" t="s">
        <v>47</v>
      </c>
      <c r="E57" s="82" t="s">
        <v>47</v>
      </c>
      <c r="F57" s="82" t="s">
        <v>47</v>
      </c>
      <c r="G57" s="82" t="s">
        <v>47</v>
      </c>
      <c r="H57" s="83">
        <f>H58</f>
        <v>7374.3</v>
      </c>
      <c r="I57" s="83">
        <f t="shared" ref="I57:J57" si="10">I58</f>
        <v>5734</v>
      </c>
      <c r="J57" s="84">
        <f t="shared" si="10"/>
        <v>257</v>
      </c>
      <c r="K57" s="82" t="s">
        <v>47</v>
      </c>
      <c r="L57" s="82" t="s">
        <v>47</v>
      </c>
      <c r="M57" s="85" t="s">
        <v>47</v>
      </c>
      <c r="N57" s="205">
        <f>N58</f>
        <v>5650813.9919999996</v>
      </c>
      <c r="O57" s="206"/>
      <c r="P57" s="83">
        <f t="shared" ref="P57:R57" si="11">P58</f>
        <v>2806575.7</v>
      </c>
      <c r="Q57" s="83">
        <f t="shared" si="11"/>
        <v>0</v>
      </c>
      <c r="R57" s="83">
        <f t="shared" si="11"/>
        <v>2844238.2919999994</v>
      </c>
      <c r="S57" s="86">
        <f t="shared" ref="S57:S58" si="12">N57/H57</f>
        <v>766.28479882836325</v>
      </c>
      <c r="T57" s="103">
        <f>T58</f>
        <v>880.54</v>
      </c>
    </row>
    <row r="58" spans="1:20">
      <c r="A58" s="104">
        <v>1</v>
      </c>
      <c r="B58" s="105" t="s">
        <v>140</v>
      </c>
      <c r="C58" s="106"/>
      <c r="D58" s="97">
        <v>1990</v>
      </c>
      <c r="E58" s="88" t="s">
        <v>100</v>
      </c>
      <c r="F58" s="97">
        <v>9</v>
      </c>
      <c r="G58" s="97">
        <v>3</v>
      </c>
      <c r="H58" s="98">
        <v>7374.3</v>
      </c>
      <c r="I58" s="98">
        <v>5734</v>
      </c>
      <c r="J58" s="107">
        <v>257</v>
      </c>
      <c r="K58" s="97" t="s">
        <v>141</v>
      </c>
      <c r="L58" s="97" t="s">
        <v>142</v>
      </c>
      <c r="M58" s="97" t="s">
        <v>143</v>
      </c>
      <c r="N58" s="207">
        <v>5650813.9919999996</v>
      </c>
      <c r="O58" s="208"/>
      <c r="P58" s="98">
        <v>2806575.7</v>
      </c>
      <c r="Q58" s="98">
        <v>0</v>
      </c>
      <c r="R58" s="98">
        <f>N58-P58-Q58</f>
        <v>2844238.2919999994</v>
      </c>
      <c r="S58" s="95">
        <f t="shared" si="12"/>
        <v>766.28479882836325</v>
      </c>
      <c r="T58" s="101">
        <v>880.54</v>
      </c>
    </row>
  </sheetData>
  <mergeCells count="75">
    <mergeCell ref="N54:O54"/>
    <mergeCell ref="N55:O55"/>
    <mergeCell ref="N57:O57"/>
    <mergeCell ref="N58:O58"/>
    <mergeCell ref="N42:O42"/>
    <mergeCell ref="N43:O43"/>
    <mergeCell ref="N44:O44"/>
    <mergeCell ref="N45:O45"/>
    <mergeCell ref="N49:O49"/>
    <mergeCell ref="N50:O50"/>
    <mergeCell ref="N51:O51"/>
    <mergeCell ref="N52:O52"/>
    <mergeCell ref="N53:O53"/>
    <mergeCell ref="N40:O40"/>
    <mergeCell ref="N41:O41"/>
    <mergeCell ref="N46:O46"/>
    <mergeCell ref="N47:O47"/>
    <mergeCell ref="N48:O48"/>
    <mergeCell ref="N35:O35"/>
    <mergeCell ref="N36:O36"/>
    <mergeCell ref="N37:O37"/>
    <mergeCell ref="N38:O38"/>
    <mergeCell ref="N39:O39"/>
    <mergeCell ref="N30:O30"/>
    <mergeCell ref="N31:O31"/>
    <mergeCell ref="N32:O32"/>
    <mergeCell ref="N33:O33"/>
    <mergeCell ref="N34:O34"/>
    <mergeCell ref="N25:O25"/>
    <mergeCell ref="N26:O26"/>
    <mergeCell ref="N27:O27"/>
    <mergeCell ref="N28:O28"/>
    <mergeCell ref="N29:O29"/>
    <mergeCell ref="N20:O20"/>
    <mergeCell ref="N21:O21"/>
    <mergeCell ref="N22:O22"/>
    <mergeCell ref="N23:O23"/>
    <mergeCell ref="N24:O24"/>
    <mergeCell ref="N4:O5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J1:Y1"/>
    <mergeCell ref="J2:Y2"/>
    <mergeCell ref="A56:T56"/>
    <mergeCell ref="T3:T5"/>
    <mergeCell ref="P4:P5"/>
    <mergeCell ref="Q4:Q5"/>
    <mergeCell ref="R4:R5"/>
    <mergeCell ref="K3:K6"/>
    <mergeCell ref="L3:L6"/>
    <mergeCell ref="M3:M6"/>
    <mergeCell ref="N3:R3"/>
    <mergeCell ref="S3:S5"/>
    <mergeCell ref="F3:F6"/>
    <mergeCell ref="G3:G6"/>
    <mergeCell ref="H3:H5"/>
    <mergeCell ref="I3:I5"/>
    <mergeCell ref="J3:J5"/>
    <mergeCell ref="A3:A6"/>
    <mergeCell ref="B3:B6"/>
    <mergeCell ref="C3:C6"/>
    <mergeCell ref="D3:D6"/>
    <mergeCell ref="E3:E6"/>
  </mergeCells>
  <pageMargins left="0.11811023622047245" right="0.11811023622047245" top="0.15748031496062992" bottom="0.15748031496062992" header="0.31496062992125984" footer="0.31496062992125984"/>
  <pageSetup paperSize="9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6"/>
  <sheetViews>
    <sheetView tabSelected="1" zoomScale="80" zoomScaleNormal="80" workbookViewId="0">
      <selection activeCell="C23" sqref="C23"/>
    </sheetView>
  </sheetViews>
  <sheetFormatPr defaultRowHeight="15"/>
  <cols>
    <col min="1" max="1" width="91.7109375" style="16" customWidth="1"/>
    <col min="2" max="2" width="49.42578125" style="16" customWidth="1"/>
  </cols>
  <sheetData>
    <row r="1" spans="1:2" ht="15.75">
      <c r="A1" s="17"/>
      <c r="B1" s="18" t="s">
        <v>28</v>
      </c>
    </row>
    <row r="2" spans="1:2" ht="54.75" customHeight="1">
      <c r="A2" s="211" t="s">
        <v>112</v>
      </c>
      <c r="B2" s="211"/>
    </row>
    <row r="3" spans="1:2" ht="56.25" customHeight="1">
      <c r="A3" s="212" t="s">
        <v>113</v>
      </c>
      <c r="B3" s="212"/>
    </row>
    <row r="4" spans="1:2" ht="16.5">
      <c r="A4" s="11" t="s">
        <v>39</v>
      </c>
      <c r="B4" s="11" t="s">
        <v>114</v>
      </c>
    </row>
    <row r="5" spans="1:2" ht="15.75" customHeight="1">
      <c r="A5" s="12" t="s">
        <v>40</v>
      </c>
      <c r="B5" s="57">
        <v>116699239.63</v>
      </c>
    </row>
    <row r="6" spans="1:2" ht="20.25" customHeight="1">
      <c r="A6" s="13" t="s">
        <v>41</v>
      </c>
      <c r="B6" s="55">
        <v>0</v>
      </c>
    </row>
    <row r="7" spans="1:2" ht="18.75">
      <c r="A7" s="13" t="s">
        <v>42</v>
      </c>
      <c r="B7" s="55">
        <v>0</v>
      </c>
    </row>
    <row r="8" spans="1:2" ht="18.75">
      <c r="A8" s="13" t="s">
        <v>43</v>
      </c>
      <c r="B8" s="55">
        <v>0</v>
      </c>
    </row>
    <row r="9" spans="1:2" ht="18" customHeight="1">
      <c r="A9" s="13" t="s">
        <v>44</v>
      </c>
      <c r="B9" s="57">
        <f>B5-B6-B7-B8</f>
        <v>116699239.63</v>
      </c>
    </row>
    <row r="10" spans="1:2" ht="18" customHeight="1">
      <c r="A10" s="11" t="s">
        <v>39</v>
      </c>
      <c r="B10" s="33" t="s">
        <v>115</v>
      </c>
    </row>
    <row r="11" spans="1:2" ht="18" customHeight="1">
      <c r="A11" s="12" t="s">
        <v>40</v>
      </c>
      <c r="B11" s="57">
        <v>151046772.58000001</v>
      </c>
    </row>
    <row r="12" spans="1:2" ht="18" customHeight="1">
      <c r="A12" s="13" t="s">
        <v>41</v>
      </c>
      <c r="B12" s="55">
        <v>0</v>
      </c>
    </row>
    <row r="13" spans="1:2" ht="18" customHeight="1">
      <c r="A13" s="13" t="s">
        <v>42</v>
      </c>
      <c r="B13" s="55">
        <v>39202977.299999997</v>
      </c>
    </row>
    <row r="14" spans="1:2" ht="18" customHeight="1">
      <c r="A14" s="13" t="s">
        <v>43</v>
      </c>
      <c r="B14" s="55">
        <v>0</v>
      </c>
    </row>
    <row r="15" spans="1:2" ht="18" customHeight="1">
      <c r="A15" s="13" t="s">
        <v>44</v>
      </c>
      <c r="B15" s="57">
        <f>B11-B12-B13-B14</f>
        <v>111843795.28000002</v>
      </c>
    </row>
    <row r="16" spans="1:2" ht="18" customHeight="1">
      <c r="A16" s="11" t="s">
        <v>39</v>
      </c>
      <c r="B16" s="33" t="s">
        <v>116</v>
      </c>
    </row>
    <row r="17" spans="1:2" ht="18" customHeight="1">
      <c r="A17" s="12" t="s">
        <v>40</v>
      </c>
      <c r="B17" s="57">
        <v>61634819.170000002</v>
      </c>
    </row>
    <row r="18" spans="1:2" ht="18" customHeight="1">
      <c r="A18" s="13" t="s">
        <v>41</v>
      </c>
      <c r="B18" s="55">
        <v>0</v>
      </c>
    </row>
    <row r="19" spans="1:2" ht="18" customHeight="1">
      <c r="A19" s="13" t="s">
        <v>42</v>
      </c>
      <c r="B19" s="55">
        <v>0</v>
      </c>
    </row>
    <row r="20" spans="1:2" ht="18" customHeight="1">
      <c r="A20" s="13" t="s">
        <v>43</v>
      </c>
      <c r="B20" s="55">
        <v>0</v>
      </c>
    </row>
    <row r="21" spans="1:2" ht="18" customHeight="1">
      <c r="A21" s="13" t="s">
        <v>44</v>
      </c>
      <c r="B21" s="57">
        <f>B17-B18-B19-B20</f>
        <v>61634819.170000002</v>
      </c>
    </row>
    <row r="22" spans="1:2" s="22" customFormat="1" ht="66">
      <c r="A22" s="109" t="s">
        <v>126</v>
      </c>
      <c r="B22" s="108" t="s">
        <v>114</v>
      </c>
    </row>
    <row r="23" spans="1:2" s="22" customFormat="1" ht="18.75">
      <c r="A23" s="12" t="s">
        <v>40</v>
      </c>
      <c r="B23" s="57">
        <v>5288981.96</v>
      </c>
    </row>
    <row r="24" spans="1:2" ht="18.75">
      <c r="A24" s="13" t="s">
        <v>42</v>
      </c>
      <c r="B24" s="55">
        <v>2806575.7</v>
      </c>
    </row>
    <row r="25" spans="1:2" ht="18.75">
      <c r="A25" s="13" t="s">
        <v>43</v>
      </c>
      <c r="B25" s="55">
        <v>0</v>
      </c>
    </row>
    <row r="26" spans="1:2" ht="18.75">
      <c r="A26" s="13" t="s">
        <v>44</v>
      </c>
      <c r="B26" s="56">
        <v>2482406.2599999998</v>
      </c>
    </row>
  </sheetData>
  <mergeCells count="2">
    <mergeCell ref="A2:B2"/>
    <mergeCell ref="A3:B3"/>
  </mergeCells>
  <pageMargins left="0.11811023622047245" right="0.11811023622047245" top="0.15748031496062992" bottom="0.15748031496062992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план  Приложение 1</vt:lpstr>
      <vt:lpstr>таблица 1 Перечень</vt:lpstr>
      <vt:lpstr>таблица 2 источники финансирова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Едачева Ольга Викторовна</cp:lastModifiedBy>
  <cp:lastPrinted>2024-01-24T10:31:12Z</cp:lastPrinted>
  <dcterms:created xsi:type="dcterms:W3CDTF">2018-04-02T09:16:32Z</dcterms:created>
  <dcterms:modified xsi:type="dcterms:W3CDTF">2024-01-24T10:34:10Z</dcterms:modified>
</cp:coreProperties>
</file>