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Тарасова\Desktop\"/>
    </mc:Choice>
  </mc:AlternateContent>
  <bookViews>
    <workbookView xWindow="480" yWindow="60" windowWidth="15195" windowHeight="9750"/>
  </bookViews>
  <sheets>
    <sheet name="Лист2" sheetId="2" r:id="rId1"/>
  </sheets>
  <calcPr calcId="152511"/>
</workbook>
</file>

<file path=xl/calcChain.xml><?xml version="1.0" encoding="utf-8"?>
<calcChain xmlns="http://schemas.openxmlformats.org/spreadsheetml/2006/main">
  <c r="P23" i="2" l="1"/>
  <c r="J15" i="2"/>
  <c r="L21" i="2"/>
  <c r="C32" i="2"/>
  <c r="G18" i="2"/>
  <c r="G15" i="2"/>
  <c r="C19" i="2"/>
  <c r="I19" i="2"/>
  <c r="H38" i="2"/>
  <c r="L38" i="2"/>
  <c r="D38" i="2" s="1"/>
  <c r="P38" i="2"/>
  <c r="T38" i="2"/>
  <c r="H39" i="2"/>
  <c r="L39" i="2"/>
  <c r="P39" i="2"/>
  <c r="T39" i="2"/>
  <c r="D39" i="2"/>
  <c r="H40" i="2"/>
  <c r="L40" i="2"/>
  <c r="P40" i="2"/>
  <c r="D40" i="2" s="1"/>
  <c r="T40" i="2"/>
  <c r="S35" i="2"/>
  <c r="R35" i="2"/>
  <c r="Q35" i="2"/>
  <c r="T35" i="2"/>
  <c r="O35" i="2"/>
  <c r="N35" i="2"/>
  <c r="M35" i="2"/>
  <c r="P35" i="2"/>
  <c r="K35" i="2"/>
  <c r="J35" i="2"/>
  <c r="I35" i="2"/>
  <c r="L35" i="2"/>
  <c r="G35" i="2"/>
  <c r="F35" i="2"/>
  <c r="E35" i="2"/>
  <c r="H35" i="2"/>
  <c r="C35" i="2"/>
  <c r="S28" i="2"/>
  <c r="R28" i="2"/>
  <c r="Q28" i="2"/>
  <c r="T28" i="2" s="1"/>
  <c r="O28" i="2"/>
  <c r="N28" i="2"/>
  <c r="P28" i="2" s="1"/>
  <c r="M28" i="2"/>
  <c r="K28" i="2"/>
  <c r="J28" i="2"/>
  <c r="I28" i="2"/>
  <c r="L28" i="2" s="1"/>
  <c r="G28" i="2"/>
  <c r="H28" i="2" s="1"/>
  <c r="D28" i="2" s="1"/>
  <c r="F28" i="2"/>
  <c r="E28" i="2"/>
  <c r="T34" i="2"/>
  <c r="T33" i="2"/>
  <c r="P34" i="2"/>
  <c r="P33" i="2"/>
  <c r="L34" i="2"/>
  <c r="L33" i="2"/>
  <c r="H34" i="2"/>
  <c r="H33" i="2"/>
  <c r="D33" i="2" s="1"/>
  <c r="D34" i="2"/>
  <c r="C28" i="2"/>
  <c r="T18" i="2"/>
  <c r="L23" i="2"/>
  <c r="H25" i="2"/>
  <c r="P18" i="2"/>
  <c r="L18" i="2"/>
  <c r="L17" i="2"/>
  <c r="D17" i="2" s="1"/>
  <c r="T25" i="2"/>
  <c r="Q19" i="2"/>
  <c r="O15" i="2"/>
  <c r="K19" i="2"/>
  <c r="M15" i="2"/>
  <c r="S19" i="2"/>
  <c r="H23" i="2"/>
  <c r="T23" i="2"/>
  <c r="O19" i="2"/>
  <c r="H17" i="2"/>
  <c r="P17" i="2"/>
  <c r="T17" i="2"/>
  <c r="C17" i="2" s="1"/>
  <c r="D42" i="2"/>
  <c r="E15" i="2"/>
  <c r="E19" i="2"/>
  <c r="F15" i="2"/>
  <c r="F26" i="2" s="1"/>
  <c r="F19" i="2"/>
  <c r="G19" i="2"/>
  <c r="I15" i="2"/>
  <c r="L15" i="2" s="1"/>
  <c r="D15" i="2" s="1"/>
  <c r="K15" i="2"/>
  <c r="K26" i="2" s="1"/>
  <c r="R15" i="2"/>
  <c r="R19" i="2"/>
  <c r="R26" i="2" s="1"/>
  <c r="H37" i="2"/>
  <c r="L37" i="2"/>
  <c r="P37" i="2"/>
  <c r="D37" i="2" s="1"/>
  <c r="T37" i="2"/>
  <c r="M19" i="2"/>
  <c r="N15" i="2"/>
  <c r="N26" i="2" s="1"/>
  <c r="P15" i="2"/>
  <c r="N19" i="2"/>
  <c r="C51" i="2"/>
  <c r="H21" i="2"/>
  <c r="P21" i="2"/>
  <c r="T21" i="2"/>
  <c r="H24" i="2"/>
  <c r="L24" i="2"/>
  <c r="D24" i="2" s="1"/>
  <c r="P24" i="2"/>
  <c r="T24" i="2"/>
  <c r="P25" i="2"/>
  <c r="H31" i="2"/>
  <c r="P32" i="2"/>
  <c r="P31" i="2"/>
  <c r="P30" i="2"/>
  <c r="T32" i="2"/>
  <c r="T31" i="2"/>
  <c r="T30" i="2"/>
  <c r="D30" i="2"/>
  <c r="L32" i="2"/>
  <c r="L31" i="2"/>
  <c r="L30" i="2"/>
  <c r="H32" i="2"/>
  <c r="D32" i="2" s="1"/>
  <c r="H30" i="2"/>
  <c r="D13" i="2"/>
  <c r="F13" i="2"/>
  <c r="F14" i="2" s="1"/>
  <c r="G13" i="2"/>
  <c r="G14" i="2"/>
  <c r="I13" i="2"/>
  <c r="I14" i="2" s="1"/>
  <c r="J13" i="2"/>
  <c r="J14" i="2"/>
  <c r="K13" i="2"/>
  <c r="K14" i="2" s="1"/>
  <c r="M13" i="2"/>
  <c r="M14" i="2" s="1"/>
  <c r="P13" i="2"/>
  <c r="P14" i="2"/>
  <c r="N13" i="2"/>
  <c r="N14" i="2"/>
  <c r="O13" i="2"/>
  <c r="O14" i="2" s="1"/>
  <c r="Q13" i="2"/>
  <c r="Q14" i="2" s="1"/>
  <c r="T13" i="2"/>
  <c r="T14" i="2"/>
  <c r="R13" i="2"/>
  <c r="R14" i="2"/>
  <c r="S13" i="2"/>
  <c r="S14" i="2" s="1"/>
  <c r="E13" i="2"/>
  <c r="H13" i="2" s="1"/>
  <c r="H14" i="2" s="1"/>
  <c r="D31" i="2"/>
  <c r="H42" i="2"/>
  <c r="J19" i="2"/>
  <c r="J26" i="2"/>
  <c r="J27" i="2" s="1"/>
  <c r="S15" i="2"/>
  <c r="S26" i="2"/>
  <c r="Q15" i="2"/>
  <c r="Q26" i="2"/>
  <c r="H18" i="2"/>
  <c r="D18" i="2" s="1"/>
  <c r="L25" i="2"/>
  <c r="D25" i="2" s="1"/>
  <c r="E26" i="2"/>
  <c r="E27" i="2" s="1"/>
  <c r="H19" i="2"/>
  <c r="H15" i="2"/>
  <c r="G26" i="2"/>
  <c r="G27" i="2" s="1"/>
  <c r="G41" i="2"/>
  <c r="I26" i="2"/>
  <c r="L19" i="2"/>
  <c r="M26" i="2"/>
  <c r="M27" i="2"/>
  <c r="D23" i="2"/>
  <c r="P19" i="2"/>
  <c r="M41" i="2"/>
  <c r="T15" i="2"/>
  <c r="O26" i="2"/>
  <c r="O27" i="2" s="1"/>
  <c r="D21" i="2"/>
  <c r="O41" i="2"/>
  <c r="S27" i="2"/>
  <c r="S41" i="2"/>
  <c r="Q27" i="2"/>
  <c r="Q41" i="2"/>
  <c r="I41" i="2" l="1"/>
  <c r="I27" i="2"/>
  <c r="L26" i="2"/>
  <c r="R41" i="2"/>
  <c r="T41" i="2" s="1"/>
  <c r="R27" i="2"/>
  <c r="T27" i="2" s="1"/>
  <c r="T26" i="2"/>
  <c r="D35" i="2"/>
  <c r="N27" i="2"/>
  <c r="P27" i="2" s="1"/>
  <c r="N41" i="2"/>
  <c r="P41" i="2" s="1"/>
  <c r="P26" i="2"/>
  <c r="K27" i="2"/>
  <c r="K41" i="2"/>
  <c r="F27" i="2"/>
  <c r="H27" i="2" s="1"/>
  <c r="F41" i="2"/>
  <c r="H26" i="2"/>
  <c r="C52" i="2"/>
  <c r="C53" i="2" s="1"/>
  <c r="C15" i="2"/>
  <c r="C26" i="2" s="1"/>
  <c r="T19" i="2"/>
  <c r="D19" i="2" s="1"/>
  <c r="J41" i="2"/>
  <c r="E41" i="2"/>
  <c r="L13" i="2"/>
  <c r="L14" i="2" s="1"/>
  <c r="E43" i="2" l="1"/>
  <c r="H41" i="2"/>
  <c r="D26" i="2"/>
  <c r="L27" i="2"/>
  <c r="D27" i="2" s="1"/>
  <c r="C27" i="2"/>
  <c r="C41" i="2"/>
  <c r="C43" i="2" s="1"/>
  <c r="C44" i="2" s="1"/>
  <c r="L41" i="2"/>
  <c r="F42" i="2" l="1"/>
  <c r="E44" i="2"/>
  <c r="D41" i="2"/>
  <c r="D43" i="2" s="1"/>
  <c r="D44" i="2" s="1"/>
  <c r="F43" i="2" l="1"/>
  <c r="G42" i="2" s="1"/>
  <c r="F44" i="2" l="1"/>
  <c r="G43" i="2"/>
  <c r="H43" i="2" s="1"/>
  <c r="I42" i="2" l="1"/>
  <c r="H44" i="2"/>
  <c r="G44" i="2"/>
  <c r="L42" i="2" l="1"/>
  <c r="I43" i="2"/>
  <c r="J42" i="2" s="1"/>
  <c r="I44" i="2"/>
  <c r="J44" i="2" l="1"/>
  <c r="J43" i="2"/>
  <c r="K42" i="2" s="1"/>
  <c r="K43" i="2" l="1"/>
  <c r="L43" i="2" s="1"/>
  <c r="K44" i="2"/>
  <c r="M42" i="2" l="1"/>
  <c r="L44" i="2"/>
  <c r="P42" i="2" l="1"/>
  <c r="M43" i="2"/>
  <c r="N42" i="2" s="1"/>
  <c r="N43" i="2" l="1"/>
  <c r="O42" i="2" s="1"/>
  <c r="M44" i="2"/>
  <c r="O43" i="2" l="1"/>
  <c r="P43" i="2" s="1"/>
  <c r="O44" i="2"/>
  <c r="N44" i="2"/>
  <c r="Q42" i="2" l="1"/>
  <c r="P44" i="2"/>
  <c r="Q43" i="2" l="1"/>
  <c r="R42" i="2" s="1"/>
  <c r="T42" i="2"/>
  <c r="Q44" i="2"/>
  <c r="R43" i="2" l="1"/>
  <c r="S42" i="2" s="1"/>
  <c r="S43" i="2" l="1"/>
  <c r="T43" i="2" s="1"/>
  <c r="T44" i="2" s="1"/>
  <c r="S44" i="2"/>
  <c r="R44" i="2"/>
</calcChain>
</file>

<file path=xl/sharedStrings.xml><?xml version="1.0" encoding="utf-8"?>
<sst xmlns="http://schemas.openxmlformats.org/spreadsheetml/2006/main" count="141" uniqueCount="113">
  <si>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</si>
  <si>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</si>
  <si>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</si>
  <si>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</si>
  <si>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</si>
  <si>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</si>
  <si>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</si>
  <si>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</si>
  <si>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</si>
  <si>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</si>
  <si>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</si>
  <si>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</si>
  <si>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</si>
  <si>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</si>
  <si>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</si>
  <si>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</si>
  <si>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</si>
  <si>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</si>
  <si>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</si>
  <si>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</si>
  <si>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</si>
  <si>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</si>
  <si>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</si>
  <si>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</si>
  <si>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</si>
  <si>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</si>
  <si>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</si>
  <si>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</si>
  <si>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</si>
  <si>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</si>
  <si>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</si>
  <si>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</si>
  <si>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</si>
  <si>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</si>
  <si>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</si>
  <si>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</si>
  <si>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</si>
  <si>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</si>
  <si>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</si>
  <si>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</si>
  <si>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</si>
  <si>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</si>
  <si>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</si>
  <si>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</si>
  <si>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</si>
  <si>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</si>
  <si>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</si>
  <si>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</si>
  <si>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</si>
  <si>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</si>
  <si>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</si>
  <si>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</si>
  <si>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</si>
  <si>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</si>
  <si>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</si>
  <si>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</si>
  <si>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</si>
  <si>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</si>
  <si>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</si>
  <si>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</si>
  <si>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</si>
  <si>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</si>
  <si>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</si>
  <si>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</si>
  <si>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</si>
  <si>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</si>
  <si>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</si>
  <si>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</si>
  <si>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</si>
  <si>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</si>
  <si>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</si>
  <si>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</si>
  <si>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</si>
  <si>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</si>
  <si>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</si>
  <si>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</si>
  <si>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</si>
  <si>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</si>
  <si>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</si>
  <si>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</si>
  <si>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</si>
  <si>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</si>
  <si>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и автономных учреждений (со счета 40601 на счет 40201)</t>
    </r>
  </si>
  <si>
    <t xml:space="preserve">Периодичность: ежемесячная </t>
  </si>
  <si>
    <t xml:space="preserve">к Порядку составления и ведения кассового плана исполнения бюджета округа Муром, утвержденного приказом финансового управления администрации округа Муром  </t>
  </si>
  <si>
    <t>Решение Совета народных депутатов о бюджете на год</t>
  </si>
  <si>
    <t>капитальные вложения в объекты недвижимого имущества округа Муром (по ВР 400)</t>
  </si>
  <si>
    <t>предоставление субсидий бюджетным, автономным учреждениям округа Муром и иным некоммерческим организациям (по ВР 600)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</si>
  <si>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</si>
  <si>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бюджета -всего</t>
  </si>
  <si>
    <t>РЕЗУЛЬТАТ ОПЕРАЦИЙ (без операций по управлению средствами на едином счете бюджета округа) (стр.0300+стр.0500-стр.0600)</t>
  </si>
  <si>
    <t>Остатки на едином счете бюджета округа  на начало периода (без средств от заимствования со счетов бюджетных и автономных учреждений)</t>
  </si>
  <si>
    <t>Остатки на едином счете бюджета округа  на конец периода (без средств от заимствования со счетов бюджетных и автономных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</si>
  <si>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округа) (стр.0800-стр.0900)</t>
  </si>
  <si>
    <t>обслуживание муниципального долга округа Муром (по ВР 700)</t>
  </si>
  <si>
    <t>Приложение 1</t>
  </si>
  <si>
    <t xml:space="preserve">от 06.02.2014 № 3 </t>
  </si>
  <si>
    <t>Начальник финансового управления администрации округа Муром                           О. А. Балнова</t>
  </si>
  <si>
    <t xml:space="preserve">Зам.начальника финансового управления, зав. бюджетным отделом                                Е.В. Хабиева             </t>
  </si>
  <si>
    <t>привлечение муниципальных внутренних заимствований округа Муром в кредитных организациях</t>
  </si>
  <si>
    <t>привлечение муниципальных внутренних заимствований округа Муром - бюджетный кредит</t>
  </si>
  <si>
    <t>привлечение муниципальных внутренних заимствований округа Муром в УФК</t>
  </si>
  <si>
    <t>0540</t>
  </si>
  <si>
    <t>изменение остатков средств на счетах по учету средств бюджета</t>
  </si>
  <si>
    <t>0550</t>
  </si>
  <si>
    <t>погашение муниципального внутреннего долга округа Муром кредитным организациям</t>
  </si>
  <si>
    <t>погашение муниципального внутреннего долга округа Муром - бюджетного кредита</t>
  </si>
  <si>
    <t>погашение муниципального внутреннего долга округа Муром в УФК</t>
  </si>
  <si>
    <t>0630</t>
  </si>
  <si>
    <t>исполнение муниципальных гарантий округа Муром</t>
  </si>
  <si>
    <t>0640</t>
  </si>
  <si>
    <t>Кассовый план исполнения бюджета округа Муром на 2023 год</t>
  </si>
  <si>
    <t>(по состоянию на "01"октября 2023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</si>
</sst>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8.9499999999999993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Arial Cy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4" fontId="19" fillId="0" borderId="7">
      <alignment horizontal="right" vertical="top" shrinkToFit="1"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ont="1" applyFill="1"/>
    <xf numFmtId="0" fontId="8" fillId="2" borderId="0" xfId="0" applyFont="1" applyFill="1"/>
    <xf numFmtId="172" fontId="0" fillId="2" borderId="0" xfId="0" applyNumberFormat="1" applyFont="1" applyFill="1"/>
    <xf numFmtId="172" fontId="0" fillId="2" borderId="0" xfId="0" applyNumberFormat="1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10" fillId="2" borderId="0" xfId="6" applyFont="1" applyFill="1" applyAlignment="1">
      <alignment horizontal="left"/>
    </xf>
    <xf numFmtId="0" fontId="11" fillId="2" borderId="0" xfId="0" applyFont="1" applyFill="1" applyAlignment="1">
      <alignment vertical="top" wrapText="1"/>
    </xf>
    <xf numFmtId="0" fontId="10" fillId="2" borderId="0" xfId="6" applyFont="1" applyFill="1" applyAlignment="1"/>
    <xf numFmtId="0" fontId="3" fillId="2" borderId="0" xfId="6" applyFont="1" applyFill="1"/>
    <xf numFmtId="0" fontId="15" fillId="2" borderId="2" xfId="4" applyFont="1" applyFill="1" applyBorder="1" applyAlignment="1">
      <alignment horizontal="center" vertical="center" wrapText="1"/>
    </xf>
    <xf numFmtId="0" fontId="16" fillId="2" borderId="2" xfId="5" applyFont="1" applyFill="1" applyBorder="1" applyAlignment="1">
      <alignment horizontal="center" vertical="top" wrapText="1"/>
    </xf>
    <xf numFmtId="0" fontId="16" fillId="2" borderId="2" xfId="5" applyNumberFormat="1" applyFont="1" applyFill="1" applyBorder="1" applyAlignment="1">
      <alignment horizontal="center" vertical="top" wrapText="1"/>
    </xf>
    <xf numFmtId="0" fontId="6" fillId="2" borderId="2" xfId="7" applyNumberFormat="1" applyFont="1" applyFill="1" applyBorder="1" applyAlignment="1">
      <alignment horizontal="left" vertical="top" wrapText="1"/>
    </xf>
    <xf numFmtId="49" fontId="6" fillId="2" borderId="2" xfId="9" applyNumberFormat="1" applyFont="1" applyFill="1" applyBorder="1" applyAlignment="1">
      <alignment horizontal="center" vertical="top" wrapText="1"/>
    </xf>
    <xf numFmtId="172" fontId="6" fillId="2" borderId="2" xfId="3" applyNumberFormat="1" applyFont="1" applyFill="1" applyBorder="1" applyAlignment="1">
      <alignment horizontal="right" vertical="top" wrapText="1"/>
    </xf>
    <xf numFmtId="172" fontId="6" fillId="2" borderId="2" xfId="9" applyNumberFormat="1" applyFont="1" applyFill="1" applyBorder="1" applyAlignment="1">
      <alignment horizontal="right" vertical="top" wrapText="1"/>
    </xf>
    <xf numFmtId="172" fontId="6" fillId="2" borderId="2" xfId="0" applyNumberFormat="1" applyFont="1" applyFill="1" applyBorder="1" applyAlignment="1">
      <alignment vertical="top" wrapText="1"/>
    </xf>
    <xf numFmtId="0" fontId="3" fillId="2" borderId="2" xfId="7" applyNumberFormat="1" applyFont="1" applyFill="1" applyBorder="1" applyAlignment="1">
      <alignment horizontal="left" vertical="top" wrapText="1"/>
    </xf>
    <xf numFmtId="49" fontId="3" fillId="2" borderId="2" xfId="9" applyNumberFormat="1" applyFont="1" applyFill="1" applyBorder="1" applyAlignment="1">
      <alignment horizontal="center" vertical="top" wrapText="1"/>
    </xf>
    <xf numFmtId="172" fontId="3" fillId="2" borderId="2" xfId="9" applyNumberFormat="1" applyFont="1" applyFill="1" applyBorder="1" applyAlignment="1">
      <alignment horizontal="right" vertical="top" wrapText="1"/>
    </xf>
    <xf numFmtId="172" fontId="3" fillId="2" borderId="2" xfId="3" applyNumberFormat="1" applyFont="1" applyFill="1" applyBorder="1" applyAlignment="1">
      <alignment horizontal="right" vertical="top" wrapText="1"/>
    </xf>
    <xf numFmtId="0" fontId="16" fillId="2" borderId="2" xfId="7" applyNumberFormat="1" applyFont="1" applyFill="1" applyBorder="1" applyAlignment="1">
      <alignment horizontal="left" vertical="top" wrapText="1"/>
    </xf>
    <xf numFmtId="168" fontId="16" fillId="2" borderId="2" xfId="3" applyFont="1" applyFill="1" applyBorder="1" applyAlignment="1">
      <alignment horizontal="left" vertical="top" wrapText="1"/>
    </xf>
    <xf numFmtId="0" fontId="9" fillId="2" borderId="2" xfId="7" applyNumberFormat="1" applyFont="1" applyFill="1" applyBorder="1" applyAlignment="1">
      <alignment horizontal="left" vertical="top" wrapText="1"/>
    </xf>
    <xf numFmtId="168" fontId="12" fillId="2" borderId="2" xfId="3" applyFont="1" applyFill="1" applyBorder="1" applyAlignment="1">
      <alignment horizontal="left" vertical="top" wrapText="1"/>
    </xf>
    <xf numFmtId="172" fontId="3" fillId="2" borderId="2" xfId="0" applyNumberFormat="1" applyFont="1" applyFill="1" applyBorder="1" applyAlignment="1">
      <alignment vertical="top"/>
    </xf>
    <xf numFmtId="172" fontId="3" fillId="2" borderId="2" xfId="8" applyNumberFormat="1" applyFont="1" applyFill="1" applyBorder="1" applyAlignment="1">
      <alignment horizontal="right" vertical="top" wrapText="1"/>
    </xf>
    <xf numFmtId="0" fontId="12" fillId="2" borderId="2" xfId="7" applyNumberFormat="1" applyFont="1" applyFill="1" applyBorder="1" applyAlignment="1">
      <alignment horizontal="left" vertical="top" wrapText="1"/>
    </xf>
    <xf numFmtId="0" fontId="12" fillId="2" borderId="2" xfId="4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wrapText="1"/>
    </xf>
    <xf numFmtId="0" fontId="3" fillId="2" borderId="0" xfId="0" applyFont="1" applyFill="1" applyAlignment="1">
      <alignment vertical="top" wrapText="1"/>
    </xf>
    <xf numFmtId="172" fontId="3" fillId="2" borderId="0" xfId="0" applyNumberFormat="1" applyFont="1" applyFill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top" wrapText="1"/>
    </xf>
    <xf numFmtId="172" fontId="13" fillId="2" borderId="0" xfId="0" applyNumberFormat="1" applyFont="1" applyFill="1" applyBorder="1" applyAlignment="1">
      <alignment vertical="top" wrapText="1"/>
    </xf>
    <xf numFmtId="172" fontId="3" fillId="2" borderId="0" xfId="0" applyNumberFormat="1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0" fillId="2" borderId="0" xfId="0" applyFont="1" applyFill="1" applyBorder="1"/>
    <xf numFmtId="0" fontId="13" fillId="2" borderId="0" xfId="6" applyFont="1" applyFill="1" applyBorder="1" applyAlignment="1"/>
    <xf numFmtId="0" fontId="13" fillId="2" borderId="0" xfId="6" applyFont="1" applyFill="1" applyBorder="1"/>
    <xf numFmtId="0" fontId="13" fillId="2" borderId="0" xfId="6" applyFont="1" applyFill="1" applyBorder="1" applyAlignment="1">
      <alignment horizontal="center"/>
    </xf>
    <xf numFmtId="0" fontId="14" fillId="2" borderId="0" xfId="0" applyFont="1" applyFill="1" applyBorder="1" applyAlignment="1">
      <alignment vertical="top" wrapText="1"/>
    </xf>
    <xf numFmtId="172" fontId="0" fillId="2" borderId="0" xfId="0" applyNumberFormat="1" applyFont="1" applyFill="1" applyBorder="1" applyAlignment="1">
      <alignment vertical="top" wrapText="1"/>
    </xf>
    <xf numFmtId="168" fontId="17" fillId="2" borderId="2" xfId="3" applyFont="1" applyFill="1" applyBorder="1" applyAlignment="1">
      <alignment horizontal="left" vertical="top" wrapText="1"/>
    </xf>
    <xf numFmtId="49" fontId="18" fillId="2" borderId="2" xfId="9" applyNumberFormat="1" applyFont="1" applyFill="1" applyBorder="1" applyAlignment="1">
      <alignment horizontal="center" vertical="top" wrapText="1"/>
    </xf>
    <xf numFmtId="0" fontId="17" fillId="2" borderId="2" xfId="2" applyNumberFormat="1" applyFont="1" applyFill="1" applyBorder="1" applyAlignment="1">
      <alignment horizontal="left" vertical="top" wrapText="1"/>
    </xf>
    <xf numFmtId="0" fontId="17" fillId="2" borderId="2" xfId="7" applyNumberFormat="1" applyFont="1" applyFill="1" applyBorder="1" applyAlignment="1">
      <alignment horizontal="left" vertical="top" wrapText="1"/>
    </xf>
    <xf numFmtId="168" fontId="9" fillId="0" borderId="2" xfId="3" applyFont="1" applyFill="1" applyBorder="1" applyAlignment="1">
      <alignment horizontal="left" vertical="top" wrapText="1"/>
    </xf>
    <xf numFmtId="49" fontId="3" fillId="0" borderId="2" xfId="9" applyNumberFormat="1" applyFont="1" applyFill="1" applyBorder="1" applyAlignment="1">
      <alignment horizontal="center" vertical="top" wrapText="1"/>
    </xf>
    <xf numFmtId="172" fontId="3" fillId="0" borderId="2" xfId="9" applyNumberFormat="1" applyFont="1" applyFill="1" applyBorder="1" applyAlignment="1">
      <alignment horizontal="right" vertical="top" wrapText="1"/>
    </xf>
    <xf numFmtId="4" fontId="20" fillId="0" borderId="7" xfId="1" applyFont="1" applyFill="1" applyProtection="1">
      <alignment horizontal="right" vertical="top" shrinkToFit="1"/>
    </xf>
    <xf numFmtId="172" fontId="6" fillId="0" borderId="2" xfId="9" applyNumberFormat="1" applyFont="1" applyFill="1" applyBorder="1" applyAlignment="1">
      <alignment horizontal="right" vertical="top" wrapText="1"/>
    </xf>
    <xf numFmtId="0" fontId="0" fillId="0" borderId="0" xfId="0" applyFont="1" applyFill="1"/>
    <xf numFmtId="172" fontId="6" fillId="0" borderId="2" xfId="3" applyNumberFormat="1" applyFont="1" applyFill="1" applyBorder="1" applyAlignment="1">
      <alignment horizontal="right" vertical="top" wrapText="1"/>
    </xf>
    <xf numFmtId="168" fontId="17" fillId="0" borderId="2" xfId="3" applyFont="1" applyFill="1" applyBorder="1" applyAlignment="1">
      <alignment horizontal="left" vertical="top" wrapText="1"/>
    </xf>
    <xf numFmtId="49" fontId="18" fillId="0" borderId="2" xfId="9" applyNumberFormat="1" applyFont="1" applyFill="1" applyBorder="1" applyAlignment="1">
      <alignment horizontal="center" vertical="top" wrapText="1"/>
    </xf>
    <xf numFmtId="172" fontId="3" fillId="0" borderId="2" xfId="0" applyNumberFormat="1" applyFont="1" applyFill="1" applyBorder="1" applyAlignment="1">
      <alignment vertical="top"/>
    </xf>
    <xf numFmtId="172" fontId="20" fillId="0" borderId="7" xfId="1" applyNumberFormat="1" applyFont="1" applyFill="1" applyProtection="1">
      <alignment horizontal="right" vertical="top" shrinkToFit="1"/>
    </xf>
    <xf numFmtId="168" fontId="16" fillId="0" borderId="2" xfId="3" applyFont="1" applyFill="1" applyBorder="1" applyAlignment="1">
      <alignment horizontal="left" vertical="top" wrapText="1"/>
    </xf>
    <xf numFmtId="49" fontId="6" fillId="0" borderId="2" xfId="9" applyNumberFormat="1" applyFont="1" applyFill="1" applyBorder="1" applyAlignment="1">
      <alignment horizontal="center" vertical="top" wrapText="1"/>
    </xf>
    <xf numFmtId="168" fontId="3" fillId="0" borderId="2" xfId="3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16" fillId="0" borderId="2" xfId="5" applyFont="1" applyFill="1" applyBorder="1" applyAlignment="1">
      <alignment horizontal="center" vertical="top" wrapText="1"/>
    </xf>
    <xf numFmtId="172" fontId="3" fillId="0" borderId="2" xfId="3" applyNumberFormat="1" applyFont="1" applyFill="1" applyBorder="1" applyAlignment="1">
      <alignment horizontal="right" vertical="top" wrapText="1"/>
    </xf>
    <xf numFmtId="172" fontId="3" fillId="0" borderId="2" xfId="8" applyNumberFormat="1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vertical="top" wrapText="1"/>
    </xf>
    <xf numFmtId="172" fontId="0" fillId="0" borderId="0" xfId="0" applyNumberFormat="1" applyFont="1" applyFill="1"/>
    <xf numFmtId="0" fontId="15" fillId="2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13" fillId="2" borderId="3" xfId="6" applyFont="1" applyFill="1" applyBorder="1" applyAlignment="1">
      <alignment horizontal="left" wrapText="1"/>
    </xf>
    <xf numFmtId="0" fontId="13" fillId="2" borderId="0" xfId="6" applyFont="1" applyFill="1" applyBorder="1" applyAlignment="1">
      <alignment horizontal="left" wrapText="1"/>
    </xf>
  </cellXfs>
  <cellStyles count="10">
    <cellStyle name="xl40" xfId="1"/>
    <cellStyle name="Денежный" xfId="2" builtinId="4"/>
    <cellStyle name="Денежный [0]" xfId="3" builtinId="7"/>
    <cellStyle name="Заголовок 1" xfId="4" builtinId="16" customBuiltin="1"/>
    <cellStyle name="Название" xfId="5" builtinId="15" customBuiltin="1"/>
    <cellStyle name="Обычный" xfId="0" builtinId="0"/>
    <cellStyle name="Обычный_Лист1" xfId="6"/>
    <cellStyle name="Процентный" xfId="7" builtinId="5"/>
    <cellStyle name="Финансовый" xfId="8" builtinId="3"/>
    <cellStyle name="Финансовый [0]" xfId="9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abSelected="1" zoomScaleNormal="10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D18" sqref="D18"/>
    </sheetView>
  </sheetViews>
  <sheetFormatPr defaultRowHeight="12.75" x14ac:dyDescent="0.2"/>
  <cols>
    <col min="1" max="1" width="28.85546875" style="1" customWidth="1"/>
    <col min="2" max="2" width="7.140625" style="1" customWidth="1"/>
    <col min="3" max="3" width="11.5703125" style="53" customWidth="1"/>
    <col min="4" max="4" width="10.85546875" style="1" customWidth="1"/>
    <col min="5" max="5" width="11.140625" style="1" customWidth="1"/>
    <col min="6" max="6" width="11.28515625" style="1" customWidth="1"/>
    <col min="7" max="7" width="11.140625" style="1" customWidth="1"/>
    <col min="8" max="8" width="12.42578125" style="1" customWidth="1"/>
    <col min="9" max="9" width="9.42578125" style="1" customWidth="1"/>
    <col min="10" max="10" width="10" style="1" customWidth="1"/>
    <col min="11" max="11" width="10.85546875" style="1" customWidth="1"/>
    <col min="12" max="12" width="10.140625" style="1" customWidth="1"/>
    <col min="13" max="13" width="10.7109375" style="1" customWidth="1"/>
    <col min="14" max="14" width="9.28515625" style="1" customWidth="1"/>
    <col min="15" max="15" width="10.140625" style="1" customWidth="1"/>
    <col min="16" max="16" width="10.28515625" style="1" customWidth="1"/>
    <col min="17" max="17" width="10.28515625" style="1" bestFit="1" customWidth="1"/>
    <col min="18" max="18" width="9.28515625" style="1" customWidth="1"/>
    <col min="19" max="19" width="10.85546875" style="1" customWidth="1"/>
    <col min="20" max="20" width="10.140625" style="1" customWidth="1"/>
    <col min="21" max="16384" width="9.140625" style="1"/>
  </cols>
  <sheetData>
    <row r="1" spans="1:20" x14ac:dyDescent="0.2">
      <c r="P1" s="2" t="s">
        <v>95</v>
      </c>
      <c r="Q1" s="2"/>
      <c r="R1" s="2"/>
      <c r="S1" s="2"/>
      <c r="T1" s="2"/>
    </row>
    <row r="2" spans="1:20" ht="46.5" customHeight="1" x14ac:dyDescent="0.2">
      <c r="A2" s="3"/>
      <c r="P2" s="72" t="s">
        <v>84</v>
      </c>
      <c r="Q2" s="72"/>
      <c r="R2" s="72"/>
      <c r="S2" s="72"/>
      <c r="T2" s="72"/>
    </row>
    <row r="3" spans="1:20" x14ac:dyDescent="0.2">
      <c r="A3" s="3"/>
      <c r="P3" s="2" t="s">
        <v>96</v>
      </c>
      <c r="Q3" s="2"/>
      <c r="R3" s="2"/>
      <c r="S3" s="2"/>
      <c r="T3" s="2"/>
    </row>
    <row r="4" spans="1:20" ht="15.75" x14ac:dyDescent="0.25">
      <c r="A4" s="4"/>
      <c r="B4" s="5"/>
      <c r="C4" s="62"/>
      <c r="D4" s="6" t="s">
        <v>111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"/>
      <c r="Q4" s="5"/>
      <c r="R4" s="5"/>
      <c r="S4" s="5"/>
      <c r="T4" s="5"/>
    </row>
    <row r="5" spans="1:20" ht="15.75" x14ac:dyDescent="0.25">
      <c r="A5" s="4"/>
      <c r="B5" s="5"/>
      <c r="C5" s="62"/>
      <c r="D5" s="8" t="s">
        <v>112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  <c r="R5" s="5"/>
      <c r="S5" s="5"/>
      <c r="T5" s="5"/>
    </row>
    <row r="6" spans="1:20" x14ac:dyDescent="0.2">
      <c r="A6" s="4"/>
      <c r="B6" s="5"/>
      <c r="C6" s="62"/>
      <c r="D6" s="9" t="s">
        <v>83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">
      <c r="A7" s="5"/>
      <c r="B7" s="5"/>
      <c r="C7" s="62"/>
      <c r="D7" s="9" t="s">
        <v>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8.25" customHeight="1" x14ac:dyDescent="0.2">
      <c r="A8" s="5"/>
      <c r="B8" s="5"/>
      <c r="C8" s="62"/>
      <c r="D8" s="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3.15" customHeight="1" x14ac:dyDescent="0.2">
      <c r="A9" s="68" t="s">
        <v>2</v>
      </c>
      <c r="B9" s="68" t="s">
        <v>3</v>
      </c>
      <c r="C9" s="69" t="s">
        <v>85</v>
      </c>
      <c r="D9" s="68" t="s">
        <v>4</v>
      </c>
      <c r="E9" s="68" t="s">
        <v>5</v>
      </c>
      <c r="F9" s="68"/>
      <c r="G9" s="68"/>
      <c r="H9" s="68" t="s">
        <v>6</v>
      </c>
      <c r="I9" s="68" t="s">
        <v>7</v>
      </c>
      <c r="J9" s="68"/>
      <c r="K9" s="68"/>
      <c r="L9" s="68" t="s">
        <v>8</v>
      </c>
      <c r="M9" s="68" t="s">
        <v>9</v>
      </c>
      <c r="N9" s="68"/>
      <c r="O9" s="68"/>
      <c r="P9" s="68" t="s">
        <v>10</v>
      </c>
      <c r="Q9" s="68" t="s">
        <v>11</v>
      </c>
      <c r="R9" s="68"/>
      <c r="S9" s="68"/>
      <c r="T9" s="68" t="s">
        <v>12</v>
      </c>
    </row>
    <row r="10" spans="1:20" ht="3.75" customHeight="1" x14ac:dyDescent="0.2">
      <c r="A10" s="68" t="s">
        <v>0</v>
      </c>
      <c r="B10" s="68" t="s">
        <v>0</v>
      </c>
      <c r="C10" s="70"/>
      <c r="D10" s="68" t="s">
        <v>0</v>
      </c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  <c r="Q10" s="68" t="s">
        <v>0</v>
      </c>
      <c r="R10" s="68" t="s">
        <v>0</v>
      </c>
      <c r="S10" s="68" t="s">
        <v>0</v>
      </c>
      <c r="T10" s="68" t="s">
        <v>0</v>
      </c>
    </row>
    <row r="11" spans="1:20" ht="68.25" customHeight="1" x14ac:dyDescent="0.2">
      <c r="A11" s="68" t="s">
        <v>0</v>
      </c>
      <c r="B11" s="68" t="s">
        <v>0</v>
      </c>
      <c r="C11" s="71"/>
      <c r="D11" s="68" t="s">
        <v>0</v>
      </c>
      <c r="E11" s="10" t="s">
        <v>13</v>
      </c>
      <c r="F11" s="10" t="s">
        <v>14</v>
      </c>
      <c r="G11" s="10" t="s">
        <v>15</v>
      </c>
      <c r="H11" s="68" t="s">
        <v>0</v>
      </c>
      <c r="I11" s="10" t="s">
        <v>16</v>
      </c>
      <c r="J11" s="10" t="s">
        <v>17</v>
      </c>
      <c r="K11" s="10" t="s">
        <v>18</v>
      </c>
      <c r="L11" s="68" t="s">
        <v>0</v>
      </c>
      <c r="M11" s="10" t="s">
        <v>19</v>
      </c>
      <c r="N11" s="10" t="s">
        <v>20</v>
      </c>
      <c r="O11" s="10" t="s">
        <v>21</v>
      </c>
      <c r="P11" s="68" t="s">
        <v>0</v>
      </c>
      <c r="Q11" s="10" t="s">
        <v>22</v>
      </c>
      <c r="R11" s="10" t="s">
        <v>23</v>
      </c>
      <c r="S11" s="10" t="s">
        <v>24</v>
      </c>
      <c r="T11" s="68" t="s">
        <v>0</v>
      </c>
    </row>
    <row r="12" spans="1:20" x14ac:dyDescent="0.2">
      <c r="A12" s="11" t="s">
        <v>25</v>
      </c>
      <c r="B12" s="11" t="s">
        <v>26</v>
      </c>
      <c r="C12" s="63" t="s">
        <v>27</v>
      </c>
      <c r="D12" s="12">
        <v>4</v>
      </c>
      <c r="E12" s="11" t="s">
        <v>28</v>
      </c>
      <c r="F12" s="11" t="s">
        <v>29</v>
      </c>
      <c r="G12" s="11" t="s">
        <v>30</v>
      </c>
      <c r="H12" s="11" t="s">
        <v>31</v>
      </c>
      <c r="I12" s="11" t="s">
        <v>32</v>
      </c>
      <c r="J12" s="11" t="s">
        <v>33</v>
      </c>
      <c r="K12" s="11" t="s">
        <v>34</v>
      </c>
      <c r="L12" s="11" t="s">
        <v>35</v>
      </c>
      <c r="M12" s="11" t="s">
        <v>36</v>
      </c>
      <c r="N12" s="11" t="s">
        <v>37</v>
      </c>
      <c r="O12" s="11" t="s">
        <v>38</v>
      </c>
      <c r="P12" s="11" t="s">
        <v>39</v>
      </c>
      <c r="Q12" s="11" t="s">
        <v>40</v>
      </c>
      <c r="R12" s="11" t="s">
        <v>41</v>
      </c>
      <c r="S12" s="11" t="s">
        <v>42</v>
      </c>
      <c r="T12" s="11" t="s">
        <v>43</v>
      </c>
    </row>
    <row r="13" spans="1:20" ht="9" hidden="1" customHeight="1" x14ac:dyDescent="0.2">
      <c r="A13" s="13" t="s">
        <v>48</v>
      </c>
      <c r="B13" s="14" t="s">
        <v>45</v>
      </c>
      <c r="C13" s="54"/>
      <c r="D13" s="16" t="e">
        <f>#REF!-D14</f>
        <v>#REF!</v>
      </c>
      <c r="E13" s="16" t="e">
        <f>#REF!-E14</f>
        <v>#REF!</v>
      </c>
      <c r="F13" s="17" t="e">
        <f>#REF!</f>
        <v>#REF!</v>
      </c>
      <c r="G13" s="15" t="e">
        <f>#REF!</f>
        <v>#REF!</v>
      </c>
      <c r="H13" s="16" t="e">
        <f>E13</f>
        <v>#REF!</v>
      </c>
      <c r="I13" s="17" t="e">
        <f>#REF!</f>
        <v>#REF!</v>
      </c>
      <c r="J13" s="15" t="e">
        <f>#REF!</f>
        <v>#REF!</v>
      </c>
      <c r="K13" s="15" t="e">
        <f>#REF!</f>
        <v>#REF!</v>
      </c>
      <c r="L13" s="15" t="e">
        <f>I13</f>
        <v>#REF!</v>
      </c>
      <c r="M13" s="15" t="e">
        <f>#REF!</f>
        <v>#REF!</v>
      </c>
      <c r="N13" s="15" t="e">
        <f>#REF!</f>
        <v>#REF!</v>
      </c>
      <c r="O13" s="15" t="e">
        <f>#REF!</f>
        <v>#REF!</v>
      </c>
      <c r="P13" s="15" t="e">
        <f>M13</f>
        <v>#REF!</v>
      </c>
      <c r="Q13" s="15" t="e">
        <f>#REF!</f>
        <v>#REF!</v>
      </c>
      <c r="R13" s="17" t="e">
        <f>#REF!</f>
        <v>#REF!</v>
      </c>
      <c r="S13" s="15" t="e">
        <f>#REF!</f>
        <v>#REF!</v>
      </c>
      <c r="T13" s="15" t="e">
        <f>Q13</f>
        <v>#REF!</v>
      </c>
    </row>
    <row r="14" spans="1:20" ht="9" hidden="1" customHeight="1" x14ac:dyDescent="0.2">
      <c r="A14" s="18" t="s">
        <v>47</v>
      </c>
      <c r="B14" s="19" t="s">
        <v>46</v>
      </c>
      <c r="C14" s="54"/>
      <c r="D14" s="20">
        <v>908588</v>
      </c>
      <c r="E14" s="20">
        <v>908588</v>
      </c>
      <c r="F14" s="20" t="e">
        <f>#REF!-F13</f>
        <v>#REF!</v>
      </c>
      <c r="G14" s="20" t="e">
        <f>#REF!-G13</f>
        <v>#REF!</v>
      </c>
      <c r="H14" s="16" t="e">
        <f>#REF!-H13</f>
        <v>#REF!</v>
      </c>
      <c r="I14" s="21" t="e">
        <f>#REF!-I13</f>
        <v>#REF!</v>
      </c>
      <c r="J14" s="21" t="e">
        <f>#REF!-J13</f>
        <v>#REF!</v>
      </c>
      <c r="K14" s="21" t="e">
        <f>#REF!-K13</f>
        <v>#REF!</v>
      </c>
      <c r="L14" s="16" t="e">
        <f>#REF!-L13</f>
        <v>#REF!</v>
      </c>
      <c r="M14" s="21" t="e">
        <f>#REF!-M13</f>
        <v>#REF!</v>
      </c>
      <c r="N14" s="21" t="e">
        <f>#REF!-N13</f>
        <v>#REF!</v>
      </c>
      <c r="O14" s="21" t="e">
        <f>#REF!-O13</f>
        <v>#REF!</v>
      </c>
      <c r="P14" s="16" t="e">
        <f>#REF!-P13</f>
        <v>#REF!</v>
      </c>
      <c r="Q14" s="21" t="e">
        <f>#REF!-Q13</f>
        <v>#REF!</v>
      </c>
      <c r="R14" s="21" t="e">
        <f>#REF!-R13</f>
        <v>#REF!</v>
      </c>
      <c r="S14" s="21" t="e">
        <f>#REF!-S13</f>
        <v>#REF!</v>
      </c>
      <c r="T14" s="16" t="e">
        <f>#REF!-T13</f>
        <v>#REF!</v>
      </c>
    </row>
    <row r="15" spans="1:20" ht="30" customHeight="1" x14ac:dyDescent="0.2">
      <c r="A15" s="22" t="s">
        <v>78</v>
      </c>
      <c r="B15" s="14" t="s">
        <v>50</v>
      </c>
      <c r="C15" s="54">
        <f>C17+C18</f>
        <v>3353586.6999999997</v>
      </c>
      <c r="D15" s="16">
        <f>H15+L15+P15+T15</f>
        <v>3608495.2385099996</v>
      </c>
      <c r="E15" s="15">
        <f>E17+E18</f>
        <v>215722.70626000001</v>
      </c>
      <c r="F15" s="15">
        <f>F17+F18</f>
        <v>323972.24708</v>
      </c>
      <c r="G15" s="15">
        <f>G17+G18</f>
        <v>220128.58994000001</v>
      </c>
      <c r="H15" s="16">
        <f>E15+F15+G15</f>
        <v>759823.54327999998</v>
      </c>
      <c r="I15" s="15">
        <f>I17+I18</f>
        <v>631034.28882999998</v>
      </c>
      <c r="J15" s="15">
        <f>J17+J18-0.1</f>
        <v>60350.456639999997</v>
      </c>
      <c r="K15" s="15">
        <f>K17+K18</f>
        <v>256205.34748999999</v>
      </c>
      <c r="L15" s="16">
        <f>I15+J15+K15</f>
        <v>947590.09295999992</v>
      </c>
      <c r="M15" s="15">
        <f>M17+M18</f>
        <v>278868.53830999997</v>
      </c>
      <c r="N15" s="15">
        <f>N17+N18</f>
        <v>575706.28581999999</v>
      </c>
      <c r="O15" s="15">
        <f>O17+O18</f>
        <v>321014.24228000001</v>
      </c>
      <c r="P15" s="16">
        <f>N15+O15+M15</f>
        <v>1175589.06641</v>
      </c>
      <c r="Q15" s="15">
        <f>Q17+Q18</f>
        <v>373476.76468999998</v>
      </c>
      <c r="R15" s="15">
        <f>R17+R18</f>
        <v>221583.66959</v>
      </c>
      <c r="S15" s="15">
        <f>S17+S18</f>
        <v>130432.10158</v>
      </c>
      <c r="T15" s="16">
        <f>Q15+R15+S15</f>
        <v>725492.53585999995</v>
      </c>
    </row>
    <row r="16" spans="1:20" ht="24.75" customHeight="1" x14ac:dyDescent="0.2">
      <c r="A16" s="18" t="s">
        <v>53</v>
      </c>
      <c r="B16" s="14"/>
      <c r="C16" s="54"/>
      <c r="D16" s="20"/>
      <c r="E16" s="20"/>
      <c r="F16" s="20"/>
      <c r="G16" s="20"/>
      <c r="H16" s="16"/>
      <c r="I16" s="21"/>
      <c r="J16" s="21"/>
      <c r="K16" s="21"/>
      <c r="L16" s="16"/>
      <c r="M16" s="21"/>
      <c r="N16" s="21"/>
      <c r="O16" s="21"/>
      <c r="P16" s="16"/>
      <c r="Q16" s="15"/>
      <c r="R16" s="21"/>
      <c r="S16" s="21"/>
      <c r="T16" s="16"/>
    </row>
    <row r="17" spans="1:20" s="53" customFormat="1" ht="33.75" customHeight="1" x14ac:dyDescent="0.2">
      <c r="A17" s="61" t="s">
        <v>80</v>
      </c>
      <c r="B17" s="49" t="s">
        <v>55</v>
      </c>
      <c r="C17" s="64">
        <f>H17+L17+P17+T17</f>
        <v>1019024.2999999999</v>
      </c>
      <c r="D17" s="50">
        <f>H17+L17+P17+T17</f>
        <v>1019024.2999999999</v>
      </c>
      <c r="E17" s="50">
        <v>45590</v>
      </c>
      <c r="F17" s="50">
        <v>70869.5</v>
      </c>
      <c r="G17" s="50">
        <v>81105</v>
      </c>
      <c r="H17" s="52">
        <f>E17+F17+G17</f>
        <v>197564.5</v>
      </c>
      <c r="I17" s="50">
        <v>90038</v>
      </c>
      <c r="J17" s="50">
        <v>81015</v>
      </c>
      <c r="K17" s="50">
        <v>64951</v>
      </c>
      <c r="L17" s="52">
        <f>I17+J17+K17</f>
        <v>236004</v>
      </c>
      <c r="M17" s="50">
        <v>96065</v>
      </c>
      <c r="N17" s="50">
        <v>73102.2</v>
      </c>
      <c r="O17" s="50">
        <v>67713</v>
      </c>
      <c r="P17" s="52">
        <f xml:space="preserve"> M17+N17+O17</f>
        <v>236880.2</v>
      </c>
      <c r="Q17" s="50">
        <v>117215</v>
      </c>
      <c r="R17" s="50">
        <v>123820.5</v>
      </c>
      <c r="S17" s="50">
        <v>107540.1</v>
      </c>
      <c r="T17" s="52">
        <f>Q17+R17+S17</f>
        <v>348575.6</v>
      </c>
    </row>
    <row r="18" spans="1:20" s="53" customFormat="1" ht="18.75" customHeight="1" x14ac:dyDescent="0.2">
      <c r="A18" s="61" t="s">
        <v>81</v>
      </c>
      <c r="B18" s="49" t="s">
        <v>51</v>
      </c>
      <c r="C18" s="64">
        <v>2334562.4</v>
      </c>
      <c r="D18" s="50">
        <f>H18+L18+P18+T18</f>
        <v>2589471.0385099999</v>
      </c>
      <c r="E18" s="50">
        <v>170132.70626000001</v>
      </c>
      <c r="F18" s="50">
        <v>253102.74708</v>
      </c>
      <c r="G18" s="50">
        <f>138663.48994+360.1</f>
        <v>139023.58994000001</v>
      </c>
      <c r="H18" s="52">
        <f>E18+F18+G18</f>
        <v>562259.04327999998</v>
      </c>
      <c r="I18" s="50">
        <v>540996.28882999998</v>
      </c>
      <c r="J18" s="50">
        <v>-20664.443360000001</v>
      </c>
      <c r="K18" s="50">
        <v>191254.34748999999</v>
      </c>
      <c r="L18" s="52">
        <f>I18+J18+K18</f>
        <v>711586.19296000001</v>
      </c>
      <c r="M18" s="50">
        <v>182803.53831</v>
      </c>
      <c r="N18" s="50">
        <v>502604.08581999998</v>
      </c>
      <c r="O18" s="50">
        <v>253301.24228000001</v>
      </c>
      <c r="P18" s="52">
        <f xml:space="preserve"> M18+N18+O18</f>
        <v>938708.86641000002</v>
      </c>
      <c r="Q18" s="50">
        <v>256261.76469000001</v>
      </c>
      <c r="R18" s="50">
        <v>97763.169590000005</v>
      </c>
      <c r="S18" s="50">
        <v>22892.00158</v>
      </c>
      <c r="T18" s="52">
        <f>Q18+R18+S18</f>
        <v>376916.93586000003</v>
      </c>
    </row>
    <row r="19" spans="1:20" s="53" customFormat="1" ht="28.5" customHeight="1" x14ac:dyDescent="0.2">
      <c r="A19" s="59" t="s">
        <v>79</v>
      </c>
      <c r="B19" s="60" t="s">
        <v>52</v>
      </c>
      <c r="C19" s="54">
        <f>C21+C23+C24+C25</f>
        <v>3394902.6</v>
      </c>
      <c r="D19" s="52">
        <f>H19+L19+P19+T19</f>
        <v>3637664.1304600001</v>
      </c>
      <c r="E19" s="54">
        <f>E21+E22+E23+E24+E25</f>
        <v>213022.51850000001</v>
      </c>
      <c r="F19" s="54">
        <f>F21+F22+F23+F24+F25</f>
        <v>357932.00121999998</v>
      </c>
      <c r="G19" s="54">
        <f>G21+G22+G23+G24+G25</f>
        <v>241971.62547999999</v>
      </c>
      <c r="H19" s="52">
        <f>E19+F19+G19</f>
        <v>812926.14519999991</v>
      </c>
      <c r="I19" s="54">
        <f>I21+I22+I23+I24+I25</f>
        <v>651279.40951999999</v>
      </c>
      <c r="J19" s="54">
        <f>J21+J22+J23+J24+J25</f>
        <v>64408.815349999997</v>
      </c>
      <c r="K19" s="54">
        <f>K21+K22+K23+K24+K25</f>
        <v>273495.57526999997</v>
      </c>
      <c r="L19" s="52">
        <f>I19+J19+K19</f>
        <v>989183.80013999995</v>
      </c>
      <c r="M19" s="54">
        <f>M21+M22+M23+M24+M25</f>
        <v>280765.47519999999</v>
      </c>
      <c r="N19" s="54">
        <f>N21+N22+N23+N24+N25</f>
        <v>587980.09325000003</v>
      </c>
      <c r="O19" s="54">
        <f>O21+O22+O23+O24+O25</f>
        <v>359114.56174000003</v>
      </c>
      <c r="P19" s="52">
        <f>N19+O19+M19</f>
        <v>1227860.1301899999</v>
      </c>
      <c r="Q19" s="54">
        <f>Q21+Q22+Q23+Q24+Q25</f>
        <v>336854.51473000005</v>
      </c>
      <c r="R19" s="54">
        <f>R21+R22+R23+R24+R25</f>
        <v>156439.07195000001</v>
      </c>
      <c r="S19" s="54">
        <f>S21+S22+S23+S24+S25</f>
        <v>114400.46825000001</v>
      </c>
      <c r="T19" s="52">
        <f>Q19+R19+S19</f>
        <v>607694.0549300001</v>
      </c>
    </row>
    <row r="20" spans="1:20" ht="21" customHeight="1" x14ac:dyDescent="0.2">
      <c r="A20" s="24" t="s">
        <v>53</v>
      </c>
      <c r="B20" s="14"/>
      <c r="C20" s="54"/>
      <c r="D20" s="20"/>
      <c r="E20" s="20"/>
      <c r="F20" s="20"/>
      <c r="G20" s="20"/>
      <c r="H20" s="16"/>
      <c r="I20" s="20"/>
      <c r="J20" s="20"/>
      <c r="K20" s="20"/>
      <c r="L20" s="16"/>
      <c r="M20" s="20"/>
      <c r="N20" s="20"/>
      <c r="O20" s="20"/>
      <c r="P20" s="16"/>
      <c r="Q20" s="20"/>
      <c r="R20" s="20"/>
      <c r="S20" s="20"/>
      <c r="T20" s="16"/>
    </row>
    <row r="21" spans="1:20" s="53" customFormat="1" ht="42.75" customHeight="1" x14ac:dyDescent="0.2">
      <c r="A21" s="48" t="s">
        <v>86</v>
      </c>
      <c r="B21" s="49" t="s">
        <v>56</v>
      </c>
      <c r="C21" s="64">
        <v>195018.6</v>
      </c>
      <c r="D21" s="50">
        <f>H21+L21+P21+T21</f>
        <v>195018.56280000001</v>
      </c>
      <c r="E21" s="51">
        <v>25602</v>
      </c>
      <c r="F21" s="58">
        <v>64302.419929999996</v>
      </c>
      <c r="G21" s="58">
        <v>3454.11868</v>
      </c>
      <c r="H21" s="52">
        <f>E21+F21+G21</f>
        <v>93358.538610000003</v>
      </c>
      <c r="I21" s="50">
        <v>33868.9</v>
      </c>
      <c r="J21" s="50">
        <v>108.42529999999999</v>
      </c>
      <c r="K21" s="50">
        <v>-12113.501109999999</v>
      </c>
      <c r="L21" s="52">
        <f>I21+J21+K21</f>
        <v>21863.824190000007</v>
      </c>
      <c r="M21" s="50">
        <v>1496.5</v>
      </c>
      <c r="N21" s="50">
        <v>60633.2</v>
      </c>
      <c r="O21" s="50">
        <v>17666.5</v>
      </c>
      <c r="P21" s="52">
        <f>N21+O21+M21</f>
        <v>79796.2</v>
      </c>
      <c r="Q21" s="50">
        <v>0</v>
      </c>
      <c r="R21" s="50">
        <v>0</v>
      </c>
      <c r="S21" s="50">
        <v>0</v>
      </c>
      <c r="T21" s="52">
        <f>Q21+R21+S21</f>
        <v>0</v>
      </c>
    </row>
    <row r="22" spans="1:20" s="53" customFormat="1" ht="24.75" hidden="1" customHeight="1" x14ac:dyDescent="0.2">
      <c r="A22" s="48"/>
      <c r="B22" s="49" t="s">
        <v>57</v>
      </c>
      <c r="C22" s="54"/>
      <c r="D22" s="50"/>
      <c r="E22" s="51"/>
      <c r="F22" s="58"/>
      <c r="G22" s="58"/>
      <c r="H22" s="52"/>
      <c r="I22" s="50"/>
      <c r="J22" s="50"/>
      <c r="K22" s="50"/>
      <c r="L22" s="52"/>
      <c r="M22" s="50"/>
      <c r="N22" s="50"/>
      <c r="O22" s="50"/>
      <c r="P22" s="52"/>
      <c r="Q22" s="50"/>
      <c r="R22" s="50"/>
      <c r="S22" s="50"/>
      <c r="T22" s="52"/>
    </row>
    <row r="23" spans="1:20" s="53" customFormat="1" ht="68.25" customHeight="1" x14ac:dyDescent="0.2">
      <c r="A23" s="48" t="s">
        <v>87</v>
      </c>
      <c r="B23" s="49" t="s">
        <v>58</v>
      </c>
      <c r="C23" s="64">
        <v>2619715.4</v>
      </c>
      <c r="D23" s="50">
        <f t="shared" ref="D23:D28" si="0">H23+L23+P23+T23</f>
        <v>2656433.6588600003</v>
      </c>
      <c r="E23" s="51">
        <v>153825.399</v>
      </c>
      <c r="F23" s="58">
        <v>235101.53304000001</v>
      </c>
      <c r="G23" s="58">
        <v>188438.08184999999</v>
      </c>
      <c r="H23" s="52">
        <f t="shared" ref="H23:H28" si="1">E23+F23+G23</f>
        <v>577365.01388999994</v>
      </c>
      <c r="I23" s="50">
        <v>572744.56050999998</v>
      </c>
      <c r="J23" s="50">
        <v>19291.333139999999</v>
      </c>
      <c r="K23" s="50">
        <v>236894.57381</v>
      </c>
      <c r="L23" s="52">
        <f t="shared" ref="L23:L28" si="2">I23+J23+K23</f>
        <v>828930.46745999996</v>
      </c>
      <c r="M23" s="50">
        <v>215642.81232</v>
      </c>
      <c r="N23" s="50">
        <v>478953.09642000002</v>
      </c>
      <c r="O23" s="50">
        <v>187170.96132999999</v>
      </c>
      <c r="P23" s="52">
        <f>N23+O23+M23</f>
        <v>881766.87007000006</v>
      </c>
      <c r="Q23" s="50">
        <v>180366.22184000001</v>
      </c>
      <c r="R23" s="50">
        <v>118050.53307</v>
      </c>
      <c r="S23" s="50">
        <v>69954.552530000001</v>
      </c>
      <c r="T23" s="52">
        <f t="shared" ref="T23:T28" si="3">Q23+R23+S23</f>
        <v>368371.30744</v>
      </c>
    </row>
    <row r="24" spans="1:20" s="53" customFormat="1" ht="34.5" customHeight="1" x14ac:dyDescent="0.2">
      <c r="A24" s="48" t="s">
        <v>94</v>
      </c>
      <c r="B24" s="49" t="s">
        <v>59</v>
      </c>
      <c r="C24" s="64">
        <v>263.7</v>
      </c>
      <c r="D24" s="50">
        <f t="shared" si="0"/>
        <v>263.7</v>
      </c>
      <c r="E24" s="51">
        <v>0</v>
      </c>
      <c r="F24" s="51">
        <v>0</v>
      </c>
      <c r="G24" s="51">
        <v>0</v>
      </c>
      <c r="H24" s="52">
        <f t="shared" si="1"/>
        <v>0</v>
      </c>
      <c r="I24" s="50">
        <v>0</v>
      </c>
      <c r="J24" s="50">
        <v>0</v>
      </c>
      <c r="K24" s="50">
        <v>0</v>
      </c>
      <c r="L24" s="52">
        <f t="shared" si="2"/>
        <v>0</v>
      </c>
      <c r="M24" s="50">
        <v>0</v>
      </c>
      <c r="N24" s="50">
        <v>0</v>
      </c>
      <c r="O24" s="50">
        <v>0</v>
      </c>
      <c r="P24" s="52">
        <f>N24+O24+M24</f>
        <v>0</v>
      </c>
      <c r="Q24" s="50">
        <v>0</v>
      </c>
      <c r="R24" s="50">
        <v>152</v>
      </c>
      <c r="S24" s="50">
        <v>111.7</v>
      </c>
      <c r="T24" s="52">
        <f t="shared" si="3"/>
        <v>263.7</v>
      </c>
    </row>
    <row r="25" spans="1:20" s="53" customFormat="1" ht="22.5" customHeight="1" x14ac:dyDescent="0.2">
      <c r="A25" s="48" t="s">
        <v>54</v>
      </c>
      <c r="B25" s="49" t="s">
        <v>60</v>
      </c>
      <c r="C25" s="64">
        <v>579904.9</v>
      </c>
      <c r="D25" s="50">
        <f>H25+L25+P25+T25</f>
        <v>785948.20880000002</v>
      </c>
      <c r="E25" s="50">
        <v>33595.119500000001</v>
      </c>
      <c r="F25" s="50">
        <v>58528.04825</v>
      </c>
      <c r="G25" s="50">
        <v>50079.424950000001</v>
      </c>
      <c r="H25" s="52">
        <f t="shared" si="1"/>
        <v>142202.59269999998</v>
      </c>
      <c r="I25" s="50">
        <v>44665.949009999997</v>
      </c>
      <c r="J25" s="50">
        <v>45009.056909999999</v>
      </c>
      <c r="K25" s="50">
        <v>48714.502569999997</v>
      </c>
      <c r="L25" s="52">
        <f t="shared" si="2"/>
        <v>138389.50848999998</v>
      </c>
      <c r="M25" s="50">
        <v>63626.162880000003</v>
      </c>
      <c r="N25" s="50">
        <v>48393.796829999999</v>
      </c>
      <c r="O25" s="50">
        <v>154277.10041000001</v>
      </c>
      <c r="P25" s="52">
        <f>N25+O25+M25</f>
        <v>266297.06012000004</v>
      </c>
      <c r="Q25" s="50">
        <v>156488.29289000001</v>
      </c>
      <c r="R25" s="50">
        <v>38236.53888</v>
      </c>
      <c r="S25" s="50">
        <v>44334.21572</v>
      </c>
      <c r="T25" s="52">
        <f>Q25+R25+S25</f>
        <v>239059.04749000003</v>
      </c>
    </row>
    <row r="26" spans="1:20" ht="24" customHeight="1" x14ac:dyDescent="0.2">
      <c r="A26" s="23" t="s">
        <v>61</v>
      </c>
      <c r="B26" s="14" t="s">
        <v>62</v>
      </c>
      <c r="C26" s="52">
        <f>C15-C19</f>
        <v>-41315.900000000373</v>
      </c>
      <c r="D26" s="16">
        <f t="shared" si="0"/>
        <v>-29168.891950000121</v>
      </c>
      <c r="E26" s="16">
        <f>E15-E19</f>
        <v>2700.1877600000007</v>
      </c>
      <c r="F26" s="16">
        <f>F15-F19</f>
        <v>-33959.754139999975</v>
      </c>
      <c r="G26" s="16">
        <f>G15-G19</f>
        <v>-21843.035539999983</v>
      </c>
      <c r="H26" s="16">
        <f t="shared" si="1"/>
        <v>-53102.601919999957</v>
      </c>
      <c r="I26" s="16">
        <f>I15-I19</f>
        <v>-20245.120690000011</v>
      </c>
      <c r="J26" s="16">
        <f>J15-J19</f>
        <v>-4058.3587100000004</v>
      </c>
      <c r="K26" s="16">
        <f>K15-K19</f>
        <v>-17290.227779999987</v>
      </c>
      <c r="L26" s="16">
        <f t="shared" si="2"/>
        <v>-41593.707179999998</v>
      </c>
      <c r="M26" s="16">
        <f>M15-M19</f>
        <v>-1896.9368900000118</v>
      </c>
      <c r="N26" s="16">
        <f>N15-N19</f>
        <v>-12273.807430000044</v>
      </c>
      <c r="O26" s="16">
        <f>O15-O19</f>
        <v>-38100.319460000028</v>
      </c>
      <c r="P26" s="16">
        <f>N26+O26+M26</f>
        <v>-52271.063780000084</v>
      </c>
      <c r="Q26" s="16">
        <f>Q15-Q19</f>
        <v>36622.249959999928</v>
      </c>
      <c r="R26" s="16">
        <f>R15-R19</f>
        <v>65144.597639999993</v>
      </c>
      <c r="S26" s="16">
        <f>S15-S19</f>
        <v>16031.633329999997</v>
      </c>
      <c r="T26" s="16">
        <f t="shared" si="3"/>
        <v>117798.48092999992</v>
      </c>
    </row>
    <row r="27" spans="1:20" ht="33.75" customHeight="1" x14ac:dyDescent="0.2">
      <c r="A27" s="23" t="s">
        <v>63</v>
      </c>
      <c r="B27" s="14" t="s">
        <v>64</v>
      </c>
      <c r="C27" s="52">
        <f>-C26</f>
        <v>41315.900000000373</v>
      </c>
      <c r="D27" s="16">
        <f t="shared" si="0"/>
        <v>29168.891950000121</v>
      </c>
      <c r="E27" s="16">
        <f>-E26</f>
        <v>-2700.1877600000007</v>
      </c>
      <c r="F27" s="16">
        <f>-F26</f>
        <v>33959.754139999975</v>
      </c>
      <c r="G27" s="16">
        <f>-G26</f>
        <v>21843.035539999983</v>
      </c>
      <c r="H27" s="16">
        <f t="shared" si="1"/>
        <v>53102.601919999957</v>
      </c>
      <c r="I27" s="16">
        <f>-I26</f>
        <v>20245.120690000011</v>
      </c>
      <c r="J27" s="16">
        <f>-J26</f>
        <v>4058.3587100000004</v>
      </c>
      <c r="K27" s="16">
        <f>-K26</f>
        <v>17290.227779999987</v>
      </c>
      <c r="L27" s="16">
        <f t="shared" si="2"/>
        <v>41593.707179999998</v>
      </c>
      <c r="M27" s="16">
        <f>-M26</f>
        <v>1896.9368900000118</v>
      </c>
      <c r="N27" s="16">
        <f>-N26</f>
        <v>12273.807430000044</v>
      </c>
      <c r="O27" s="16">
        <f>-O26</f>
        <v>38100.319460000028</v>
      </c>
      <c r="P27" s="16">
        <f>M27+N27+O27</f>
        <v>52271.063780000084</v>
      </c>
      <c r="Q27" s="16">
        <f>-Q26</f>
        <v>-36622.249959999928</v>
      </c>
      <c r="R27" s="16">
        <f>-R26</f>
        <v>-65144.597639999993</v>
      </c>
      <c r="S27" s="16">
        <f>-S26</f>
        <v>-16031.633329999997</v>
      </c>
      <c r="T27" s="16">
        <f t="shared" si="3"/>
        <v>-117798.48092999992</v>
      </c>
    </row>
    <row r="28" spans="1:20" ht="44.25" customHeight="1" x14ac:dyDescent="0.2">
      <c r="A28" s="25" t="s">
        <v>65</v>
      </c>
      <c r="B28" s="14" t="s">
        <v>66</v>
      </c>
      <c r="C28" s="52">
        <f>C32+C31+C30+C33+C34</f>
        <v>237658.3</v>
      </c>
      <c r="D28" s="16">
        <f t="shared" si="0"/>
        <v>237658.3</v>
      </c>
      <c r="E28" s="15">
        <f>E30+E31+E32+E33+E34</f>
        <v>0</v>
      </c>
      <c r="F28" s="15">
        <f t="shared" ref="F28:S28" si="4">F30+F31+F32+F33+F34</f>
        <v>0</v>
      </c>
      <c r="G28" s="15">
        <f t="shared" si="4"/>
        <v>0</v>
      </c>
      <c r="H28" s="16">
        <f t="shared" si="1"/>
        <v>0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6">
        <f t="shared" si="2"/>
        <v>0</v>
      </c>
      <c r="M28" s="15">
        <f t="shared" si="4"/>
        <v>0</v>
      </c>
      <c r="N28" s="15">
        <f t="shared" si="4"/>
        <v>0</v>
      </c>
      <c r="O28" s="15">
        <f t="shared" si="4"/>
        <v>237658.3</v>
      </c>
      <c r="P28" s="16">
        <f>N28+O28+M28</f>
        <v>237658.3</v>
      </c>
      <c r="Q28" s="15">
        <f t="shared" si="4"/>
        <v>0</v>
      </c>
      <c r="R28" s="15">
        <f t="shared" si="4"/>
        <v>0</v>
      </c>
      <c r="S28" s="15">
        <f t="shared" si="4"/>
        <v>0</v>
      </c>
      <c r="T28" s="16">
        <f t="shared" si="3"/>
        <v>0</v>
      </c>
    </row>
    <row r="29" spans="1:20" ht="26.25" customHeight="1" x14ac:dyDescent="0.2">
      <c r="A29" s="24" t="s">
        <v>53</v>
      </c>
      <c r="B29" s="14"/>
      <c r="C29" s="50"/>
      <c r="D29" s="20"/>
      <c r="E29" s="20"/>
      <c r="F29" s="20"/>
      <c r="G29" s="20"/>
      <c r="H29" s="16"/>
      <c r="I29" s="20"/>
      <c r="J29" s="20"/>
      <c r="K29" s="20"/>
      <c r="L29" s="16"/>
      <c r="M29" s="20"/>
      <c r="N29" s="20"/>
      <c r="O29" s="20"/>
      <c r="P29" s="16"/>
      <c r="Q29" s="20"/>
      <c r="R29" s="20"/>
      <c r="S29" s="20"/>
      <c r="T29" s="16"/>
    </row>
    <row r="30" spans="1:20" ht="48.6" customHeight="1" x14ac:dyDescent="0.2">
      <c r="A30" s="44" t="s">
        <v>99</v>
      </c>
      <c r="B30" s="45" t="s">
        <v>67</v>
      </c>
      <c r="C30" s="50">
        <v>0</v>
      </c>
      <c r="D30" s="20">
        <f>H30+L30+P30+T30</f>
        <v>0</v>
      </c>
      <c r="E30" s="20">
        <v>0</v>
      </c>
      <c r="F30" s="20">
        <v>0</v>
      </c>
      <c r="G30" s="20">
        <v>0</v>
      </c>
      <c r="H30" s="16">
        <f t="shared" ref="H30:H35" si="5">E30+F30+G30</f>
        <v>0</v>
      </c>
      <c r="I30" s="20">
        <v>0</v>
      </c>
      <c r="J30" s="20">
        <v>0</v>
      </c>
      <c r="K30" s="20">
        <v>0</v>
      </c>
      <c r="L30" s="16">
        <f t="shared" ref="L30:L35" si="6">I30+J30+K30</f>
        <v>0</v>
      </c>
      <c r="M30" s="20">
        <v>0</v>
      </c>
      <c r="N30" s="20">
        <v>0</v>
      </c>
      <c r="O30" s="20">
        <v>0</v>
      </c>
      <c r="P30" s="16">
        <f>N30+O30+M30</f>
        <v>0</v>
      </c>
      <c r="Q30" s="20">
        <v>0</v>
      </c>
      <c r="R30" s="20">
        <v>0</v>
      </c>
      <c r="S30" s="20">
        <v>0</v>
      </c>
      <c r="T30" s="16">
        <f t="shared" ref="T30:T35" si="7">Q30+R30+S30</f>
        <v>0</v>
      </c>
    </row>
    <row r="31" spans="1:20" ht="39.6" customHeight="1" x14ac:dyDescent="0.2">
      <c r="A31" s="44" t="s">
        <v>100</v>
      </c>
      <c r="B31" s="45" t="s">
        <v>68</v>
      </c>
      <c r="C31" s="50">
        <v>0</v>
      </c>
      <c r="D31" s="20">
        <f>H31+L31+P31+T31</f>
        <v>0</v>
      </c>
      <c r="E31" s="26">
        <v>0</v>
      </c>
      <c r="F31" s="26">
        <v>0</v>
      </c>
      <c r="G31" s="26">
        <v>0</v>
      </c>
      <c r="H31" s="16">
        <f t="shared" si="5"/>
        <v>0</v>
      </c>
      <c r="I31" s="20">
        <v>0</v>
      </c>
      <c r="J31" s="20">
        <v>0</v>
      </c>
      <c r="K31" s="20">
        <v>0</v>
      </c>
      <c r="L31" s="16">
        <f t="shared" si="6"/>
        <v>0</v>
      </c>
      <c r="M31" s="20">
        <v>0</v>
      </c>
      <c r="N31" s="20">
        <v>0</v>
      </c>
      <c r="O31" s="20">
        <v>0</v>
      </c>
      <c r="P31" s="16">
        <f>N31+O31+M31</f>
        <v>0</v>
      </c>
      <c r="Q31" s="20">
        <v>0</v>
      </c>
      <c r="R31" s="20">
        <v>0</v>
      </c>
      <c r="S31" s="20">
        <v>0</v>
      </c>
      <c r="T31" s="16">
        <f t="shared" si="7"/>
        <v>0</v>
      </c>
    </row>
    <row r="32" spans="1:20" s="53" customFormat="1" ht="36.6" customHeight="1" x14ac:dyDescent="0.2">
      <c r="A32" s="55" t="s">
        <v>101</v>
      </c>
      <c r="B32" s="56" t="s">
        <v>69</v>
      </c>
      <c r="C32" s="50">
        <f>G32+K32+O32+S32</f>
        <v>237658.3</v>
      </c>
      <c r="D32" s="50">
        <f>H32+L32+P32+T32</f>
        <v>237658.3</v>
      </c>
      <c r="E32" s="57">
        <v>0</v>
      </c>
      <c r="F32" s="57">
        <v>0</v>
      </c>
      <c r="G32" s="57">
        <v>0</v>
      </c>
      <c r="H32" s="52">
        <f t="shared" si="5"/>
        <v>0</v>
      </c>
      <c r="I32" s="50">
        <v>0</v>
      </c>
      <c r="J32" s="50">
        <v>0</v>
      </c>
      <c r="K32" s="50">
        <v>0</v>
      </c>
      <c r="L32" s="52">
        <f t="shared" si="6"/>
        <v>0</v>
      </c>
      <c r="M32" s="50">
        <v>0</v>
      </c>
      <c r="N32" s="50">
        <v>0</v>
      </c>
      <c r="O32" s="50">
        <v>237658.3</v>
      </c>
      <c r="P32" s="52">
        <f>N32+O32+M32</f>
        <v>237658.3</v>
      </c>
      <c r="Q32" s="50">
        <v>0</v>
      </c>
      <c r="R32" s="50">
        <v>0</v>
      </c>
      <c r="S32" s="50">
        <v>0</v>
      </c>
      <c r="T32" s="52">
        <f t="shared" si="7"/>
        <v>0</v>
      </c>
    </row>
    <row r="33" spans="1:20" ht="42.6" customHeight="1" x14ac:dyDescent="0.2">
      <c r="A33" s="44" t="s">
        <v>88</v>
      </c>
      <c r="B33" s="45" t="s">
        <v>102</v>
      </c>
      <c r="C33" s="65">
        <v>0</v>
      </c>
      <c r="D33" s="20">
        <f>H33+L33+P33+T33</f>
        <v>0</v>
      </c>
      <c r="E33" s="26">
        <v>0</v>
      </c>
      <c r="F33" s="26">
        <v>0</v>
      </c>
      <c r="G33" s="26">
        <v>0</v>
      </c>
      <c r="H33" s="16">
        <f t="shared" si="5"/>
        <v>0</v>
      </c>
      <c r="I33" s="20">
        <v>0</v>
      </c>
      <c r="J33" s="20">
        <v>0</v>
      </c>
      <c r="K33" s="20">
        <v>0</v>
      </c>
      <c r="L33" s="16">
        <f t="shared" si="6"/>
        <v>0</v>
      </c>
      <c r="M33" s="20">
        <v>0</v>
      </c>
      <c r="N33" s="20">
        <v>0</v>
      </c>
      <c r="O33" s="20">
        <v>0</v>
      </c>
      <c r="P33" s="16">
        <f>N33+O33+M33</f>
        <v>0</v>
      </c>
      <c r="Q33" s="20">
        <v>0</v>
      </c>
      <c r="R33" s="20">
        <v>0</v>
      </c>
      <c r="S33" s="20">
        <v>0</v>
      </c>
      <c r="T33" s="16">
        <f t="shared" si="7"/>
        <v>0</v>
      </c>
    </row>
    <row r="34" spans="1:20" ht="27" customHeight="1" x14ac:dyDescent="0.2">
      <c r="A34" s="46" t="s">
        <v>103</v>
      </c>
      <c r="B34" s="45" t="s">
        <v>104</v>
      </c>
      <c r="C34" s="65">
        <v>0</v>
      </c>
      <c r="D34" s="20">
        <f>H34+L34+P34+T34</f>
        <v>0</v>
      </c>
      <c r="E34" s="26">
        <v>0</v>
      </c>
      <c r="F34" s="26">
        <v>0</v>
      </c>
      <c r="G34" s="26">
        <v>0</v>
      </c>
      <c r="H34" s="16">
        <f t="shared" si="5"/>
        <v>0</v>
      </c>
      <c r="I34" s="20">
        <v>0</v>
      </c>
      <c r="J34" s="20">
        <v>0</v>
      </c>
      <c r="K34" s="20">
        <v>0</v>
      </c>
      <c r="L34" s="16">
        <f t="shared" si="6"/>
        <v>0</v>
      </c>
      <c r="M34" s="20">
        <v>0</v>
      </c>
      <c r="N34" s="20">
        <v>0</v>
      </c>
      <c r="O34" s="20">
        <v>0</v>
      </c>
      <c r="P34" s="16">
        <f>N34+O34+M34</f>
        <v>0</v>
      </c>
      <c r="Q34" s="20">
        <v>0</v>
      </c>
      <c r="R34" s="20">
        <v>0</v>
      </c>
      <c r="S34" s="20">
        <v>0</v>
      </c>
      <c r="T34" s="16">
        <f t="shared" si="7"/>
        <v>0</v>
      </c>
    </row>
    <row r="35" spans="1:20" ht="47.25" customHeight="1" x14ac:dyDescent="0.2">
      <c r="A35" s="25" t="s">
        <v>89</v>
      </c>
      <c r="B35" s="14" t="s">
        <v>70</v>
      </c>
      <c r="C35" s="52">
        <f>C37+C38+C39+C40</f>
        <v>237658.3</v>
      </c>
      <c r="D35" s="16">
        <f>D37+D38+D39+D40</f>
        <v>237658.3</v>
      </c>
      <c r="E35" s="16">
        <f>E37+E38+E39+E40</f>
        <v>0</v>
      </c>
      <c r="F35" s="16">
        <f>F37+F38+F39+F40</f>
        <v>0</v>
      </c>
      <c r="G35" s="16">
        <f>G37+G38+G39+G40</f>
        <v>0</v>
      </c>
      <c r="H35" s="16">
        <f t="shared" si="5"/>
        <v>0</v>
      </c>
      <c r="I35" s="16">
        <f>I37+I38+I39+I40</f>
        <v>0</v>
      </c>
      <c r="J35" s="16">
        <f>J37+J38+J39+J40</f>
        <v>0</v>
      </c>
      <c r="K35" s="16">
        <f>K37+K38+K39+K40</f>
        <v>0</v>
      </c>
      <c r="L35" s="16">
        <f t="shared" si="6"/>
        <v>0</v>
      </c>
      <c r="M35" s="16">
        <f>M37+M38+M39+M40</f>
        <v>0</v>
      </c>
      <c r="N35" s="16">
        <f>N37+N38+N39+N40</f>
        <v>0</v>
      </c>
      <c r="O35" s="16">
        <f>O37+O38+O39+O40</f>
        <v>0</v>
      </c>
      <c r="P35" s="16">
        <f>M35+N35+O35</f>
        <v>0</v>
      </c>
      <c r="Q35" s="16">
        <f>Q37+Q38+Q39+Q40</f>
        <v>0</v>
      </c>
      <c r="R35" s="16">
        <f>R37+R38+R39+R40</f>
        <v>0</v>
      </c>
      <c r="S35" s="16">
        <f>S37+S38+S39+S40</f>
        <v>237658.3</v>
      </c>
      <c r="T35" s="16">
        <f t="shared" si="7"/>
        <v>237658.3</v>
      </c>
    </row>
    <row r="36" spans="1:20" ht="14.25" customHeight="1" x14ac:dyDescent="0.2">
      <c r="A36" s="24" t="s">
        <v>53</v>
      </c>
      <c r="B36" s="14"/>
      <c r="C36" s="50"/>
      <c r="D36" s="20"/>
      <c r="E36" s="26"/>
      <c r="F36" s="26"/>
      <c r="G36" s="26"/>
      <c r="H36" s="16"/>
      <c r="I36" s="20"/>
      <c r="J36" s="20"/>
      <c r="K36" s="20"/>
      <c r="L36" s="16"/>
      <c r="M36" s="20"/>
      <c r="N36" s="20"/>
      <c r="O36" s="20"/>
      <c r="P36" s="16"/>
      <c r="Q36" s="20"/>
      <c r="R36" s="20"/>
      <c r="S36" s="20"/>
      <c r="T36" s="16"/>
    </row>
    <row r="37" spans="1:20" ht="38.25" customHeight="1" x14ac:dyDescent="0.2">
      <c r="A37" s="47" t="s">
        <v>105</v>
      </c>
      <c r="B37" s="45" t="s">
        <v>71</v>
      </c>
      <c r="C37" s="50">
        <v>0</v>
      </c>
      <c r="D37" s="20">
        <f>H37+L37+P37+T37</f>
        <v>0</v>
      </c>
      <c r="E37" s="26">
        <v>0</v>
      </c>
      <c r="F37" s="26">
        <v>0</v>
      </c>
      <c r="G37" s="26">
        <v>0</v>
      </c>
      <c r="H37" s="16">
        <f>E37+F37+G37</f>
        <v>0</v>
      </c>
      <c r="I37" s="20">
        <v>0</v>
      </c>
      <c r="J37" s="20">
        <v>0</v>
      </c>
      <c r="K37" s="20">
        <v>0</v>
      </c>
      <c r="L37" s="16">
        <f>I37+J37+K37</f>
        <v>0</v>
      </c>
      <c r="M37" s="20">
        <v>0</v>
      </c>
      <c r="N37" s="20">
        <v>0</v>
      </c>
      <c r="O37" s="20">
        <v>0</v>
      </c>
      <c r="P37" s="16">
        <f>N37+O37+M37</f>
        <v>0</v>
      </c>
      <c r="Q37" s="20">
        <v>0</v>
      </c>
      <c r="R37" s="20">
        <v>0</v>
      </c>
      <c r="S37" s="20">
        <v>0</v>
      </c>
      <c r="T37" s="16">
        <f>Q37+R37+S37</f>
        <v>0</v>
      </c>
    </row>
    <row r="38" spans="1:20" s="53" customFormat="1" ht="40.15" customHeight="1" x14ac:dyDescent="0.2">
      <c r="A38" s="55" t="s">
        <v>106</v>
      </c>
      <c r="B38" s="56" t="s">
        <v>72</v>
      </c>
      <c r="C38" s="50">
        <v>0</v>
      </c>
      <c r="D38" s="50">
        <f>H38+L38+P38+T38</f>
        <v>0</v>
      </c>
      <c r="E38" s="57">
        <v>0</v>
      </c>
      <c r="F38" s="57">
        <v>0</v>
      </c>
      <c r="G38" s="57">
        <v>0</v>
      </c>
      <c r="H38" s="52">
        <f>E38+F38+G38</f>
        <v>0</v>
      </c>
      <c r="I38" s="50">
        <v>0</v>
      </c>
      <c r="J38" s="50">
        <v>0</v>
      </c>
      <c r="K38" s="50">
        <v>0</v>
      </c>
      <c r="L38" s="52">
        <f>I38+J38+K38</f>
        <v>0</v>
      </c>
      <c r="M38" s="50">
        <v>0</v>
      </c>
      <c r="N38" s="50">
        <v>0</v>
      </c>
      <c r="O38" s="50"/>
      <c r="P38" s="52">
        <f>N38+O38+M38</f>
        <v>0</v>
      </c>
      <c r="Q38" s="50">
        <v>0</v>
      </c>
      <c r="R38" s="50"/>
      <c r="S38" s="50"/>
      <c r="T38" s="52">
        <f>Q38+R38+S38</f>
        <v>0</v>
      </c>
    </row>
    <row r="39" spans="1:20" s="53" customFormat="1" ht="31.9" customHeight="1" x14ac:dyDescent="0.2">
      <c r="A39" s="55" t="s">
        <v>107</v>
      </c>
      <c r="B39" s="56" t="s">
        <v>108</v>
      </c>
      <c r="C39" s="50">
        <v>237658.3</v>
      </c>
      <c r="D39" s="50">
        <f>H39+L39+P39+T39</f>
        <v>237658.3</v>
      </c>
      <c r="E39" s="57">
        <v>0</v>
      </c>
      <c r="F39" s="57">
        <v>0</v>
      </c>
      <c r="G39" s="57">
        <v>0</v>
      </c>
      <c r="H39" s="52">
        <f>E39+F39+G39</f>
        <v>0</v>
      </c>
      <c r="I39" s="50">
        <v>0</v>
      </c>
      <c r="J39" s="50">
        <v>0</v>
      </c>
      <c r="K39" s="50">
        <v>0</v>
      </c>
      <c r="L39" s="52">
        <f>I39+J39+K39</f>
        <v>0</v>
      </c>
      <c r="M39" s="50">
        <v>0</v>
      </c>
      <c r="N39" s="50">
        <v>0</v>
      </c>
      <c r="O39" s="50">
        <v>0</v>
      </c>
      <c r="P39" s="52">
        <f>N39+O39+M39</f>
        <v>0</v>
      </c>
      <c r="Q39" s="50">
        <v>0</v>
      </c>
      <c r="R39" s="50">
        <v>0</v>
      </c>
      <c r="S39" s="50">
        <v>237658.3</v>
      </c>
      <c r="T39" s="52">
        <f>Q39+R39+S39</f>
        <v>237658.3</v>
      </c>
    </row>
    <row r="40" spans="1:20" ht="26.25" customHeight="1" x14ac:dyDescent="0.2">
      <c r="A40" s="47" t="s">
        <v>109</v>
      </c>
      <c r="B40" s="45" t="s">
        <v>110</v>
      </c>
      <c r="C40" s="50">
        <v>0</v>
      </c>
      <c r="D40" s="20">
        <f>H40+L40+P40+T40</f>
        <v>0</v>
      </c>
      <c r="E40" s="26">
        <v>0</v>
      </c>
      <c r="F40" s="26">
        <v>0</v>
      </c>
      <c r="G40" s="26">
        <v>0</v>
      </c>
      <c r="H40" s="16">
        <f>E40+F40+G40</f>
        <v>0</v>
      </c>
      <c r="I40" s="20">
        <v>0</v>
      </c>
      <c r="J40" s="20">
        <v>0</v>
      </c>
      <c r="K40" s="20">
        <v>0</v>
      </c>
      <c r="L40" s="16">
        <f>I40+J40+K40</f>
        <v>0</v>
      </c>
      <c r="M40" s="20">
        <v>0</v>
      </c>
      <c r="N40" s="20">
        <v>0</v>
      </c>
      <c r="O40" s="20">
        <v>0</v>
      </c>
      <c r="P40" s="16">
        <f>N40+O40+M40</f>
        <v>0</v>
      </c>
      <c r="Q40" s="20">
        <v>0</v>
      </c>
      <c r="R40" s="20">
        <v>0</v>
      </c>
      <c r="S40" s="20">
        <v>0</v>
      </c>
      <c r="T40" s="16">
        <f>Q40+R40+S40</f>
        <v>0</v>
      </c>
    </row>
    <row r="41" spans="1:20" ht="66.75" customHeight="1" x14ac:dyDescent="0.2">
      <c r="A41" s="28" t="s">
        <v>90</v>
      </c>
      <c r="B41" s="14" t="s">
        <v>73</v>
      </c>
      <c r="C41" s="52">
        <f>C26+C28-C35</f>
        <v>-41315.900000000373</v>
      </c>
      <c r="D41" s="16">
        <f>H41+L41+P41+T41</f>
        <v>-29168.891950000136</v>
      </c>
      <c r="E41" s="16">
        <f>E26+E28-E35</f>
        <v>2700.1877600000007</v>
      </c>
      <c r="F41" s="16">
        <f>F26+F28-F35</f>
        <v>-33959.754139999975</v>
      </c>
      <c r="G41" s="16">
        <f>G26+G28-G35</f>
        <v>-21843.035539999983</v>
      </c>
      <c r="H41" s="16">
        <f>E41+F41+G41</f>
        <v>-53102.601919999957</v>
      </c>
      <c r="I41" s="16">
        <f>I26+I28-I35</f>
        <v>-20245.120690000011</v>
      </c>
      <c r="J41" s="16">
        <f>J26+J28-J35</f>
        <v>-4058.3587100000004</v>
      </c>
      <c r="K41" s="16">
        <f>K26+K28-K35</f>
        <v>-17290.227779999987</v>
      </c>
      <c r="L41" s="16">
        <f>I41+J41+K41</f>
        <v>-41593.707179999998</v>
      </c>
      <c r="M41" s="16">
        <f>M26+M28-M35</f>
        <v>-1896.9368900000118</v>
      </c>
      <c r="N41" s="16">
        <f>N26+N28-N35</f>
        <v>-12273.807430000044</v>
      </c>
      <c r="O41" s="16">
        <f>O26+O28-O35</f>
        <v>199557.98053999996</v>
      </c>
      <c r="P41" s="16">
        <f>N41+O41+M41</f>
        <v>185387.2362199999</v>
      </c>
      <c r="Q41" s="16">
        <f>Q26+Q28-Q35</f>
        <v>36622.249959999928</v>
      </c>
      <c r="R41" s="16">
        <f>R26+R28-R35</f>
        <v>65144.597639999993</v>
      </c>
      <c r="S41" s="16">
        <f>S26+S28-S35</f>
        <v>-221626.66667000001</v>
      </c>
      <c r="T41" s="16">
        <f>Q41+R41+S41</f>
        <v>-119859.81907000009</v>
      </c>
    </row>
    <row r="42" spans="1:20" ht="84.75" customHeight="1" x14ac:dyDescent="0.2">
      <c r="A42" s="29" t="s">
        <v>91</v>
      </c>
      <c r="B42" s="14" t="s">
        <v>74</v>
      </c>
      <c r="C42" s="65"/>
      <c r="D42" s="20">
        <f>C42</f>
        <v>0</v>
      </c>
      <c r="E42" s="20"/>
      <c r="F42" s="20">
        <f>E43</f>
        <v>2700.1877600000007</v>
      </c>
      <c r="G42" s="20">
        <f>F43</f>
        <v>-31259.566379999975</v>
      </c>
      <c r="H42" s="20">
        <f>E42</f>
        <v>0</v>
      </c>
      <c r="I42" s="20">
        <f>H43</f>
        <v>-53102.601919999957</v>
      </c>
      <c r="J42" s="20">
        <f>I43</f>
        <v>-73347.722609999968</v>
      </c>
      <c r="K42" s="20">
        <f>J43</f>
        <v>-77406.081319999968</v>
      </c>
      <c r="L42" s="20">
        <f>I42</f>
        <v>-53102.601919999957</v>
      </c>
      <c r="M42" s="20">
        <f t="shared" ref="M42:S42" si="8">L43</f>
        <v>-94696.309099999955</v>
      </c>
      <c r="N42" s="20">
        <f t="shared" si="8"/>
        <v>-96593.245989999967</v>
      </c>
      <c r="O42" s="20">
        <f t="shared" si="8"/>
        <v>-108867.05342000001</v>
      </c>
      <c r="P42" s="20">
        <f>M42</f>
        <v>-94696.309099999955</v>
      </c>
      <c r="Q42" s="20">
        <f>P43</f>
        <v>90690.927119999949</v>
      </c>
      <c r="R42" s="20">
        <f>Q43</f>
        <v>127313.17707999988</v>
      </c>
      <c r="S42" s="20">
        <f t="shared" si="8"/>
        <v>192457.77471999987</v>
      </c>
      <c r="T42" s="20">
        <f>Q42</f>
        <v>90690.927119999949</v>
      </c>
    </row>
    <row r="43" spans="1:20" ht="75" customHeight="1" x14ac:dyDescent="0.2">
      <c r="A43" s="29" t="s">
        <v>92</v>
      </c>
      <c r="B43" s="14" t="s">
        <v>75</v>
      </c>
      <c r="C43" s="65">
        <f>C42+C41</f>
        <v>-41315.900000000373</v>
      </c>
      <c r="D43" s="27">
        <f>D42+D41</f>
        <v>-29168.891950000136</v>
      </c>
      <c r="E43" s="20">
        <f t="shared" ref="E43:K43" si="9">E42+E41</f>
        <v>2700.1877600000007</v>
      </c>
      <c r="F43" s="27">
        <f t="shared" si="9"/>
        <v>-31259.566379999975</v>
      </c>
      <c r="G43" s="27">
        <f t="shared" si="9"/>
        <v>-53102.601919999957</v>
      </c>
      <c r="H43" s="27">
        <f>G43</f>
        <v>-53102.601919999957</v>
      </c>
      <c r="I43" s="27">
        <f t="shared" si="9"/>
        <v>-73347.722609999968</v>
      </c>
      <c r="J43" s="27">
        <f t="shared" si="9"/>
        <v>-77406.081319999968</v>
      </c>
      <c r="K43" s="27">
        <f t="shared" si="9"/>
        <v>-94696.309099999955</v>
      </c>
      <c r="L43" s="27">
        <f>K43</f>
        <v>-94696.309099999955</v>
      </c>
      <c r="M43" s="27">
        <f t="shared" ref="M43:R43" si="10">M42+M41</f>
        <v>-96593.245989999967</v>
      </c>
      <c r="N43" s="27">
        <f t="shared" si="10"/>
        <v>-108867.05342000001</v>
      </c>
      <c r="O43" s="27">
        <f t="shared" si="10"/>
        <v>90690.927119999949</v>
      </c>
      <c r="P43" s="27">
        <f>O43</f>
        <v>90690.927119999949</v>
      </c>
      <c r="Q43" s="27">
        <f>Q42+Q41</f>
        <v>127313.17707999988</v>
      </c>
      <c r="R43" s="27">
        <f t="shared" si="10"/>
        <v>192457.77471999987</v>
      </c>
      <c r="S43" s="27">
        <f>S42+S41</f>
        <v>-29168.891950000136</v>
      </c>
      <c r="T43" s="27">
        <f>S43</f>
        <v>-29168.891950000136</v>
      </c>
    </row>
    <row r="44" spans="1:20" ht="105" customHeight="1" x14ac:dyDescent="0.2">
      <c r="A44" s="29" t="s">
        <v>93</v>
      </c>
      <c r="B44" s="14" t="s">
        <v>76</v>
      </c>
      <c r="C44" s="50">
        <f>C42-C43</f>
        <v>41315.900000000373</v>
      </c>
      <c r="D44" s="20">
        <f>D42-D43</f>
        <v>29168.891950000136</v>
      </c>
      <c r="E44" s="20">
        <f t="shared" ref="E44:T44" si="11">E42-E43</f>
        <v>-2700.1877600000007</v>
      </c>
      <c r="F44" s="20">
        <f t="shared" si="11"/>
        <v>33959.754139999975</v>
      </c>
      <c r="G44" s="20">
        <f t="shared" si="11"/>
        <v>21843.035539999983</v>
      </c>
      <c r="H44" s="20">
        <f t="shared" si="11"/>
        <v>53102.601919999957</v>
      </c>
      <c r="I44" s="20">
        <f t="shared" si="11"/>
        <v>20245.120690000011</v>
      </c>
      <c r="J44" s="20">
        <f t="shared" si="11"/>
        <v>4058.3587100000004</v>
      </c>
      <c r="K44" s="20">
        <f t="shared" si="11"/>
        <v>17290.227779999987</v>
      </c>
      <c r="L44" s="20">
        <f t="shared" si="11"/>
        <v>41593.707179999998</v>
      </c>
      <c r="M44" s="20">
        <f t="shared" si="11"/>
        <v>1896.9368900000118</v>
      </c>
      <c r="N44" s="20">
        <f t="shared" si="11"/>
        <v>12273.807430000044</v>
      </c>
      <c r="O44" s="20">
        <f t="shared" si="11"/>
        <v>-199557.98053999996</v>
      </c>
      <c r="P44" s="20">
        <f t="shared" si="11"/>
        <v>-185387.2362199999</v>
      </c>
      <c r="Q44" s="20">
        <f t="shared" si="11"/>
        <v>-36622.249959999928</v>
      </c>
      <c r="R44" s="20">
        <f t="shared" si="11"/>
        <v>-65144.597639999993</v>
      </c>
      <c r="S44" s="20">
        <f t="shared" si="11"/>
        <v>221626.66667000001</v>
      </c>
      <c r="T44" s="20">
        <f t="shared" si="11"/>
        <v>119859.81907000009</v>
      </c>
    </row>
    <row r="45" spans="1:20" ht="66" customHeight="1" x14ac:dyDescent="0.2">
      <c r="A45" s="30" t="s">
        <v>82</v>
      </c>
      <c r="B45" s="14" t="s">
        <v>77</v>
      </c>
      <c r="C45" s="54">
        <v>0</v>
      </c>
      <c r="D45" s="20">
        <v>0</v>
      </c>
      <c r="E45" s="15">
        <v>0</v>
      </c>
      <c r="F45" s="15">
        <v>0</v>
      </c>
      <c r="G45" s="15">
        <v>0</v>
      </c>
      <c r="H45" s="16">
        <v>0</v>
      </c>
      <c r="I45" s="15">
        <v>0</v>
      </c>
      <c r="J45" s="15">
        <v>0</v>
      </c>
      <c r="K45" s="15">
        <v>0</v>
      </c>
      <c r="L45" s="16">
        <v>0</v>
      </c>
      <c r="M45" s="15">
        <v>0</v>
      </c>
      <c r="N45" s="15">
        <v>0</v>
      </c>
      <c r="O45" s="15">
        <v>0</v>
      </c>
      <c r="P45" s="16">
        <v>0</v>
      </c>
      <c r="Q45" s="15">
        <v>0</v>
      </c>
      <c r="R45" s="15">
        <v>0</v>
      </c>
      <c r="S45" s="15">
        <v>0</v>
      </c>
      <c r="T45" s="16">
        <v>0</v>
      </c>
    </row>
    <row r="46" spans="1:20" ht="61.9" customHeight="1" x14ac:dyDescent="0.3">
      <c r="A46" s="31"/>
      <c r="B46" s="73" t="s">
        <v>97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32"/>
      <c r="O46" s="31"/>
      <c r="P46" s="31"/>
      <c r="Q46" s="31"/>
      <c r="R46" s="31"/>
      <c r="S46" s="31"/>
      <c r="T46" s="31"/>
    </row>
    <row r="47" spans="1:20" s="38" customFormat="1" ht="33" customHeight="1" x14ac:dyDescent="0.2">
      <c r="A47" s="33"/>
      <c r="B47" s="34"/>
      <c r="C47" s="66"/>
      <c r="D47" s="34"/>
      <c r="E47" s="34"/>
      <c r="F47" s="34"/>
      <c r="G47" s="34"/>
      <c r="H47" s="34"/>
      <c r="I47" s="34"/>
      <c r="J47" s="34"/>
      <c r="K47" s="34"/>
      <c r="L47" s="34"/>
      <c r="M47" s="35"/>
      <c r="N47" s="36"/>
      <c r="O47" s="33"/>
      <c r="P47" s="33"/>
      <c r="Q47" s="33"/>
      <c r="R47" s="33"/>
      <c r="S47" s="33"/>
      <c r="T47" s="33"/>
    </row>
    <row r="48" spans="1:20" s="38" customFormat="1" ht="18.75" hidden="1" x14ac:dyDescent="0.3">
      <c r="A48" s="37"/>
      <c r="B48" s="34"/>
      <c r="C48" s="66"/>
      <c r="D48" s="39" t="s">
        <v>44</v>
      </c>
      <c r="E48" s="40"/>
      <c r="F48" s="40"/>
      <c r="G48" s="40"/>
      <c r="H48" s="40"/>
      <c r="I48" s="40"/>
      <c r="J48" s="41" t="s">
        <v>49</v>
      </c>
      <c r="K48" s="42"/>
      <c r="L48" s="42"/>
      <c r="M48" s="42"/>
      <c r="N48" s="37"/>
      <c r="O48" s="37"/>
      <c r="P48" s="37"/>
      <c r="Q48" s="37"/>
      <c r="R48" s="37"/>
      <c r="S48" s="37"/>
      <c r="T48" s="37"/>
    </row>
    <row r="49" spans="1:20" s="38" customFormat="1" ht="39" customHeight="1" x14ac:dyDescent="0.3">
      <c r="A49" s="37"/>
      <c r="B49" s="74" t="s">
        <v>98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37"/>
      <c r="O49" s="43"/>
      <c r="P49" s="37"/>
      <c r="Q49" s="37"/>
      <c r="R49" s="37"/>
      <c r="S49" s="37"/>
      <c r="T49" s="37"/>
    </row>
    <row r="50" spans="1:20" x14ac:dyDescent="0.2">
      <c r="C50" s="67"/>
      <c r="E50" s="3"/>
    </row>
    <row r="51" spans="1:20" hidden="1" x14ac:dyDescent="0.2">
      <c r="C51" s="67" t="e">
        <f>C18-#REF!</f>
        <v>#REF!</v>
      </c>
    </row>
    <row r="52" spans="1:20" hidden="1" x14ac:dyDescent="0.2">
      <c r="C52" s="67">
        <f>C17+C31</f>
        <v>1019024.2999999999</v>
      </c>
    </row>
    <row r="53" spans="1:20" hidden="1" x14ac:dyDescent="0.2">
      <c r="C53" s="67" t="e">
        <f>C52-#REF!</f>
        <v>#REF!</v>
      </c>
    </row>
    <row r="54" spans="1:20" hidden="1" x14ac:dyDescent="0.2"/>
    <row r="55" spans="1:20" hidden="1" x14ac:dyDescent="0.2"/>
    <row r="56" spans="1:20" hidden="1" x14ac:dyDescent="0.2"/>
    <row r="57" spans="1:20" hidden="1" x14ac:dyDescent="0.2"/>
    <row r="58" spans="1:20" hidden="1" x14ac:dyDescent="0.2"/>
  </sheetData>
  <mergeCells count="15">
    <mergeCell ref="P2:T2"/>
    <mergeCell ref="M9:O10"/>
    <mergeCell ref="P9:P11"/>
    <mergeCell ref="Q9:S10"/>
    <mergeCell ref="B46:M46"/>
    <mergeCell ref="B49:M49"/>
    <mergeCell ref="A9:A11"/>
    <mergeCell ref="B9:B11"/>
    <mergeCell ref="C9:C11"/>
    <mergeCell ref="D9:D11"/>
    <mergeCell ref="T9:T11"/>
    <mergeCell ref="E9:G10"/>
    <mergeCell ref="H9:H11"/>
    <mergeCell ref="I9:K10"/>
    <mergeCell ref="L9:L11"/>
  </mergeCells>
  <phoneticPr fontId="7" type="noConversion"/>
  <pageMargins left="0.19685039370078741" right="0.15748031496062992" top="0.43307086614173229" bottom="0.27559055118110237" header="0.15748031496062992" footer="0.15748031496062992"/>
  <pageSetup paperSize="9" scale="65" fitToHeight="2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dfbnp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otd</dc:creator>
  <cp:lastModifiedBy>Тарасова Ольга Владимировна</cp:lastModifiedBy>
  <cp:lastPrinted>2023-09-08T10:32:45Z</cp:lastPrinted>
  <dcterms:created xsi:type="dcterms:W3CDTF">2011-02-18T08:58:48Z</dcterms:created>
  <dcterms:modified xsi:type="dcterms:W3CDTF">2023-10-05T12:10:53Z</dcterms:modified>
</cp:coreProperties>
</file>