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2\04\P_198_О\"/>
    </mc:Choice>
  </mc:AlternateContent>
  <xr:revisionPtr revIDLastSave="0" documentId="8_{9E4DDA71-FD5E-4714-A681-9A0D9A8B8A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  <sheet name="Изменения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2" l="1"/>
  <c r="H37" i="2"/>
  <c r="H9" i="2" l="1"/>
  <c r="H8" i="2"/>
  <c r="J11" i="2" l="1"/>
  <c r="K11" i="2"/>
  <c r="I11" i="2"/>
  <c r="J33" i="1" l="1"/>
  <c r="I22" i="2" l="1"/>
  <c r="I21" i="2" s="1"/>
  <c r="H12" i="2"/>
  <c r="H13" i="2"/>
  <c r="I45" i="2"/>
  <c r="I44" i="2"/>
  <c r="H42" i="2"/>
  <c r="H41" i="2"/>
  <c r="K40" i="2"/>
  <c r="K39" i="2" s="1"/>
  <c r="K38" i="2" s="1"/>
  <c r="J40" i="2"/>
  <c r="J39" i="2" s="1"/>
  <c r="J38" i="2" s="1"/>
  <c r="I40" i="2"/>
  <c r="I39" i="2" s="1"/>
  <c r="K36" i="2"/>
  <c r="J36" i="2"/>
  <c r="I36" i="2"/>
  <c r="H34" i="2"/>
  <c r="H33" i="2"/>
  <c r="H32" i="2"/>
  <c r="H31" i="2"/>
  <c r="J28" i="2"/>
  <c r="K28" i="2"/>
  <c r="K27" i="2" s="1"/>
  <c r="I28" i="2"/>
  <c r="I27" i="2" s="1"/>
  <c r="H26" i="2"/>
  <c r="K25" i="2"/>
  <c r="J25" i="2"/>
  <c r="I25" i="2"/>
  <c r="H24" i="2"/>
  <c r="K22" i="2"/>
  <c r="K21" i="2" s="1"/>
  <c r="H19" i="2"/>
  <c r="K45" i="2"/>
  <c r="H18" i="2"/>
  <c r="H17" i="2"/>
  <c r="K44" i="2"/>
  <c r="J44" i="2"/>
  <c r="H16" i="2"/>
  <c r="H15" i="2"/>
  <c r="K14" i="2"/>
  <c r="I14" i="2"/>
  <c r="K7" i="2"/>
  <c r="K6" i="2" s="1"/>
  <c r="J7" i="2"/>
  <c r="J6" i="2" s="1"/>
  <c r="I7" i="2"/>
  <c r="H11" i="2" l="1"/>
  <c r="H44" i="2"/>
  <c r="I6" i="2"/>
  <c r="H6" i="2" s="1"/>
  <c r="H7" i="2"/>
  <c r="H23" i="2"/>
  <c r="H22" i="2" s="1"/>
  <c r="H21" i="2" s="1"/>
  <c r="I10" i="2"/>
  <c r="J22" i="2"/>
  <c r="J21" i="2" s="1"/>
  <c r="H25" i="2"/>
  <c r="H30" i="2"/>
  <c r="H36" i="2"/>
  <c r="K20" i="2"/>
  <c r="H29" i="2"/>
  <c r="K10" i="2"/>
  <c r="H14" i="2"/>
  <c r="H39" i="2"/>
  <c r="H38" i="2" s="1"/>
  <c r="J14" i="2"/>
  <c r="J10" i="2" s="1"/>
  <c r="J45" i="2"/>
  <c r="H45" i="2" s="1"/>
  <c r="I20" i="2"/>
  <c r="J27" i="2"/>
  <c r="I46" i="2"/>
  <c r="K46" i="2"/>
  <c r="I38" i="2"/>
  <c r="H40" i="2"/>
  <c r="J17" i="1"/>
  <c r="K17" i="1"/>
  <c r="L17" i="1"/>
  <c r="H28" i="2" l="1"/>
  <c r="K43" i="2"/>
  <c r="I43" i="2"/>
  <c r="J20" i="2"/>
  <c r="J43" i="2" s="1"/>
  <c r="J46" i="2"/>
  <c r="H46" i="2" s="1"/>
  <c r="H10" i="2"/>
  <c r="H27" i="2"/>
  <c r="H20" i="2" s="1"/>
  <c r="I20" i="1"/>
  <c r="H43" i="2" l="1"/>
  <c r="J32" i="1"/>
  <c r="J13" i="1"/>
  <c r="K13" i="1"/>
  <c r="K12" i="1" s="1"/>
  <c r="L13" i="1"/>
  <c r="L12" i="1" s="1"/>
  <c r="I14" i="1"/>
  <c r="I15" i="1"/>
  <c r="I18" i="1"/>
  <c r="I23" i="1"/>
  <c r="J58" i="1"/>
  <c r="K24" i="1"/>
  <c r="L24" i="1"/>
  <c r="I25" i="1"/>
  <c r="K26" i="1"/>
  <c r="L26" i="1"/>
  <c r="K27" i="1"/>
  <c r="L27" i="1"/>
  <c r="K34" i="1"/>
  <c r="K33" i="1" s="1"/>
  <c r="K32" i="1" s="1"/>
  <c r="L34" i="1"/>
  <c r="L33" i="1" s="1"/>
  <c r="L32" i="1" s="1"/>
  <c r="I35" i="1"/>
  <c r="J36" i="1"/>
  <c r="K36" i="1"/>
  <c r="L36" i="1"/>
  <c r="I37" i="1"/>
  <c r="K40" i="1"/>
  <c r="L40" i="1"/>
  <c r="J39" i="1"/>
  <c r="J38" i="1" s="1"/>
  <c r="K41" i="1"/>
  <c r="L41" i="1"/>
  <c r="I42" i="1"/>
  <c r="I43" i="1"/>
  <c r="I44" i="1"/>
  <c r="I45" i="1"/>
  <c r="I46" i="1"/>
  <c r="J47" i="1"/>
  <c r="K47" i="1"/>
  <c r="L47" i="1"/>
  <c r="J54" i="1"/>
  <c r="K54" i="1"/>
  <c r="K53" i="1" s="1"/>
  <c r="K52" i="1" s="1"/>
  <c r="L54" i="1"/>
  <c r="L53" i="1" s="1"/>
  <c r="L52" i="1" s="1"/>
  <c r="I55" i="1"/>
  <c r="I56" i="1"/>
  <c r="K58" i="1"/>
  <c r="J60" i="1" l="1"/>
  <c r="L59" i="1"/>
  <c r="I27" i="1"/>
  <c r="L22" i="1"/>
  <c r="L16" i="1" s="1"/>
  <c r="L58" i="1"/>
  <c r="K39" i="1"/>
  <c r="K60" i="1" s="1"/>
  <c r="I47" i="1"/>
  <c r="K59" i="1"/>
  <c r="I13" i="1"/>
  <c r="I54" i="1"/>
  <c r="I41" i="1"/>
  <c r="L39" i="1"/>
  <c r="L60" i="1" s="1"/>
  <c r="I36" i="1"/>
  <c r="J59" i="1"/>
  <c r="J22" i="1"/>
  <c r="J16" i="1" s="1"/>
  <c r="J31" i="1"/>
  <c r="J53" i="1"/>
  <c r="I40" i="1"/>
  <c r="I34" i="1"/>
  <c r="I33" i="1" s="1"/>
  <c r="I32" i="1" s="1"/>
  <c r="I26" i="1"/>
  <c r="K22" i="1"/>
  <c r="K16" i="1" s="1"/>
  <c r="I19" i="1"/>
  <c r="J12" i="1"/>
  <c r="I24" i="1"/>
  <c r="I58" i="1" s="1"/>
  <c r="I39" i="1" l="1"/>
  <c r="I17" i="1"/>
  <c r="I60" i="1"/>
  <c r="I59" i="1"/>
  <c r="L38" i="1"/>
  <c r="L31" i="1" s="1"/>
  <c r="L57" i="1" s="1"/>
  <c r="K38" i="1"/>
  <c r="J52" i="1"/>
  <c r="J57" i="1" s="1"/>
  <c r="I53" i="1"/>
  <c r="I52" i="1" s="1"/>
  <c r="I12" i="1"/>
  <c r="I22" i="1"/>
  <c r="I16" i="1" s="1"/>
  <c r="I38" i="1" l="1"/>
  <c r="I31" i="1" s="1"/>
  <c r="I57" i="1" s="1"/>
  <c r="K31" i="1"/>
  <c r="K57" i="1" s="1"/>
</calcChain>
</file>

<file path=xl/sharedStrings.xml><?xml version="1.0" encoding="utf-8"?>
<sst xmlns="http://schemas.openxmlformats.org/spreadsheetml/2006/main" count="563" uniqueCount="160">
  <si>
    <t>всего</t>
  </si>
  <si>
    <t>местный бюджет</t>
  </si>
  <si>
    <t>Директор МКУ «ЦБ администрации округа Муром»</t>
  </si>
  <si>
    <t>Е.В. Ценилова</t>
  </si>
  <si>
    <t>в т.ч. местный бюджет</t>
  </si>
  <si>
    <t>областной бюджет</t>
  </si>
  <si>
    <t>в т.ч. областной бюджет</t>
  </si>
  <si>
    <t>федеральный бюджет</t>
  </si>
  <si>
    <t>в т.ч. федеральный бюджет</t>
  </si>
  <si>
    <t>ИТОГО:</t>
  </si>
  <si>
    <t>МБ</t>
  </si>
  <si>
    <t>10 4 07 PT590</t>
  </si>
  <si>
    <t>1202</t>
  </si>
  <si>
    <t>703</t>
  </si>
  <si>
    <t>1201</t>
  </si>
  <si>
    <t>Всего:</t>
  </si>
  <si>
    <t>1200</t>
  </si>
  <si>
    <t>Расходы на обеспечение деятельности (оказание услуг) муниципального автономного учреждения «Муромский меридиан»</t>
  </si>
  <si>
    <t>10 4 07 00000</t>
  </si>
  <si>
    <t>Комплекс процессных мероприятий «Освещение деятельности органов местного самоуправления в средствах массовой информации»</t>
  </si>
  <si>
    <t>300</t>
  </si>
  <si>
    <t>10 4 06 20140</t>
  </si>
  <si>
    <t>0314</t>
  </si>
  <si>
    <t>Администрация округа Муром, Комитет территориального самоуправления</t>
  </si>
  <si>
    <t xml:space="preserve"> Поощрение членов добровольной народной дружины</t>
  </si>
  <si>
    <t>000</t>
  </si>
  <si>
    <t>10 4 06 00000</t>
  </si>
  <si>
    <t>Комплекс процессных мероприятий «Создание условий для деятельности народных дружин»</t>
  </si>
  <si>
    <t>0000</t>
  </si>
  <si>
    <t>600</t>
  </si>
  <si>
    <t>10 4 05 TD590</t>
  </si>
  <si>
    <t>0412</t>
  </si>
  <si>
    <t>МБУ округа Муром «Отдел туризма»</t>
  </si>
  <si>
    <t>Расходы на обеспечение деятельности  (оказание услуг) муниципального бюджетного учреждения «Отдел туризма»</t>
  </si>
  <si>
    <t>10 4 05 20060</t>
  </si>
  <si>
    <t>0113</t>
  </si>
  <si>
    <t xml:space="preserve">Администрация округа Муром, Комитет территориального самоуправления Администрации округа Муром </t>
  </si>
  <si>
    <t>800</t>
  </si>
  <si>
    <t>10 4 05 10040</t>
  </si>
  <si>
    <t xml:space="preserve">Аппарат управления Администрации округа Муром 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</si>
  <si>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</si>
  <si>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 4 05 0A590</t>
  </si>
  <si>
    <t>200</t>
  </si>
  <si>
    <t>100</t>
  </si>
  <si>
    <t>МКУ округа Муром «Управление общественного самоуправления», «Организационное управление»</t>
  </si>
  <si>
    <t>Расходы на обеспечение деятельности учреждений, подведомственных администрации округа</t>
  </si>
  <si>
    <t>10 4 05 00000</t>
  </si>
  <si>
    <t>Комплекс процессных мероприятий «Создание условий для реализации муниципальной программы»</t>
  </si>
  <si>
    <t>10 4 04 10140</t>
  </si>
  <si>
    <t xml:space="preserve">Автоматизация и информатизация рабочих мест работников органов местного самоуправления и подведомственных учреждений </t>
  </si>
  <si>
    <t>10 4 04 00000</t>
  </si>
  <si>
    <t>0100</t>
  </si>
  <si>
    <t>Комплекс процессных мероприятий «Информационное обеспечение, техническое оснащение и обслуживание рабочих мест сотрудников»</t>
  </si>
  <si>
    <t>10 4 03 AD590</t>
  </si>
  <si>
    <t xml:space="preserve">Расходы на обеспечение деятельности централизованных бухгалтерий </t>
  </si>
  <si>
    <t>10 4 03 00000</t>
  </si>
  <si>
    <t>Комплекс процессных мероприятий «Материально-техническое обеспечение реализации муниципальной программы»</t>
  </si>
  <si>
    <t>ОБ</t>
  </si>
  <si>
    <t>10 4 02 70020</t>
  </si>
  <si>
    <t>0104</t>
  </si>
  <si>
    <t>Комиссии по вопросам административного законодательства Администрации округа Муром №1, №2</t>
  </si>
  <si>
    <t>10 4 02 70010</t>
  </si>
  <si>
    <t>Комиссия по делам несовершеннолетних и защите их прав Администрации округа Муром</t>
  </si>
  <si>
    <t xml:space="preserve">Обеспечение деятельности комиссий по делам несовершеннолетних и защите их прав </t>
  </si>
  <si>
    <t>10 4 02 59300</t>
  </si>
  <si>
    <t>0304</t>
  </si>
  <si>
    <t>Отдел ЗАГС администрации округа Муром</t>
  </si>
  <si>
    <t xml:space="preserve">Осуществление полномочий Российской Федерации по государственной регистрации актов гражданского состояния </t>
  </si>
  <si>
    <t>ФБ</t>
  </si>
  <si>
    <t>10 4 02 51200</t>
  </si>
  <si>
    <t>0105</t>
  </si>
  <si>
    <t xml:space="preserve">Отдел  мобилизационной работы и общественной безопасности Администрации округа Муром 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</si>
  <si>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</si>
  <si>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>10 4 02 00000</t>
  </si>
  <si>
    <t>Администрация округа Муром</t>
  </si>
  <si>
    <t>Комплекс процессных мероприятий «Реализация отдельных переданных государственных полномочий в соответствии с обязательными для исполнения нормативными правовыми актами»</t>
  </si>
  <si>
    <t>10 4 01 00100</t>
  </si>
  <si>
    <t>Расходы на обеспечение деятельности органов местного самоуправления</t>
  </si>
  <si>
    <t>2.1.2</t>
  </si>
  <si>
    <t>10 4 01 G0100</t>
  </si>
  <si>
    <t>0102</t>
  </si>
  <si>
    <t>Глава округа Муром.</t>
  </si>
  <si>
    <t>Расходы на выплаты по оплате труда Главы муниципального образования</t>
  </si>
  <si>
    <t>2.1.1</t>
  </si>
  <si>
    <t>10 4 01 00000</t>
  </si>
  <si>
    <t>Комплекс процессных мероприятий «Решение вопросов местного значения»</t>
  </si>
  <si>
    <t>2.1</t>
  </si>
  <si>
    <t>10 4 00 00000</t>
  </si>
  <si>
    <t>Комплексы процессных мероприятий</t>
  </si>
  <si>
    <t>10 2 01 S0080</t>
  </si>
  <si>
    <t>Обеспечение территорий документацией для осуществления градостроительной деятельности</t>
  </si>
  <si>
    <t>10 2 01 70080</t>
  </si>
  <si>
    <t>1.1.1</t>
  </si>
  <si>
    <t>10 2 01 00000</t>
  </si>
  <si>
    <t>Управление архитектуры и градостроительства администрации округа Муром</t>
  </si>
  <si>
    <t>1.1</t>
  </si>
  <si>
    <t>10 2 00 00000</t>
  </si>
  <si>
    <t>Региональные проекты, не входящие в состав национальных проектов</t>
  </si>
  <si>
    <t>в том числе</t>
  </si>
  <si>
    <t>ВР</t>
  </si>
  <si>
    <t>ЦСР</t>
  </si>
  <si>
    <t>РзПр</t>
  </si>
  <si>
    <t>ГРБС</t>
  </si>
  <si>
    <t>Финансовые затраты на реализацию (тыс. рублей)</t>
  </si>
  <si>
    <t>Источник финансирования</t>
  </si>
  <si>
    <t>Код бюджетной классификации</t>
  </si>
  <si>
    <t>Ответственный исполнитель/соисполнители муниципальной программы</t>
  </si>
  <si>
    <t>Структурные элементы (основные мероприя-тия) муниципальной программы</t>
  </si>
  <si>
    <t>№ п/п,</t>
  </si>
  <si>
    <t>РАСПРЕДЕЛЕНИЕ ФИНАНСОВЫХ РЕСУРСОВ МУНИЦИПАЛЬНОЙ ПРОГРАММЫ «МУНИЦИПАЛЬНОЕ УПРАВЛЕНИЕ» на 2022-2024 годы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</si>
  <si>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</si>
  <si>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</si>
  <si>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</si>
  <si>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</si>
  <si>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</si>
  <si>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</si>
  <si>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</si>
  <si>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t>1.1.1.1</t>
  </si>
  <si>
    <t>1.1.1.2</t>
  </si>
  <si>
    <t>1.2</t>
  </si>
  <si>
    <t>1.2.1</t>
  </si>
  <si>
    <t>1.2.1.1</t>
  </si>
  <si>
    <t>1.2.1.2</t>
  </si>
  <si>
    <t>Региональный проект «Разработка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проектирования»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</si>
  <si>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</si>
  <si>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1.2.2</t>
  </si>
  <si>
    <t>1.2.2.1</t>
  </si>
  <si>
    <t>1.2.2.2</t>
  </si>
  <si>
    <t>1.2.2.3</t>
  </si>
  <si>
    <t>1.2.2.4</t>
  </si>
  <si>
    <t>3.1.1</t>
  </si>
  <si>
    <t>2.1.1.1</t>
  </si>
  <si>
    <t>2.1.2.1</t>
  </si>
  <si>
    <t>2.1.3</t>
  </si>
  <si>
    <t>2.1.3.1</t>
  </si>
  <si>
    <t>2.1.3.2</t>
  </si>
  <si>
    <t>МКУ «Централизованная бухгалтерия администрации округа Муром»</t>
  </si>
  <si>
    <t>Администрация округа Муром; информационно-компьютерный отдел МКУ «Организационное управление»</t>
  </si>
  <si>
    <t>2.1.3.3</t>
  </si>
  <si>
    <t>2.1.4</t>
  </si>
  <si>
    <t>2.1.4.1</t>
  </si>
  <si>
    <t>3.1.1.1</t>
  </si>
  <si>
    <t>3.1</t>
  </si>
  <si>
    <t>МАУ  ТРК «Муромский меридиан»</t>
  </si>
  <si>
    <r>
      <t xml:space="preserve">Направление (подпрограмма) 1: </t>
    </r>
    <r>
      <rPr>
        <i/>
        <sz val="10"/>
        <color theme="1"/>
        <rFont val="Times New Roman"/>
        <family val="1"/>
        <charset val="204"/>
      </rPr>
      <t xml:space="preserve">Повышение качества предоставления муниципальных услуг, исполнения муниципальных функций и переданных государственных полномочий.
</t>
    </r>
  </si>
  <si>
    <r>
      <t xml:space="preserve">Направление (подпрограмма) 3: </t>
    </r>
    <r>
      <rPr>
        <i/>
        <sz val="10"/>
        <color theme="1"/>
        <rFont val="Times New Roman"/>
        <family val="1"/>
        <charset val="204"/>
      </rPr>
      <t>Освещение вопросов деятельности Администрации округа Муром</t>
    </r>
  </si>
  <si>
    <r>
      <t xml:space="preserve">Направление (подпрограмма) 2: </t>
    </r>
    <r>
      <rPr>
        <i/>
        <sz val="10"/>
        <color theme="1"/>
        <rFont val="Times New Roman"/>
        <family val="1"/>
        <charset val="204"/>
      </rPr>
      <t xml:space="preserve">Обеспечение условий для осуществления деятельности Администрации округа Муром. Информатизация органов местного самоуправления.
</t>
    </r>
  </si>
  <si>
    <t xml:space="preserve">Осуществление полномочий Российской Федерации на государственную регистрацию актов гражданского состояния </t>
  </si>
  <si>
    <t xml:space="preserve">Осуществление отдельных государственных полномочий по вопросам административного законодательства </t>
  </si>
  <si>
    <t>Приложение к постановлению администрации о. Муром</t>
  </si>
  <si>
    <t>1.2.1.3</t>
  </si>
  <si>
    <t>853</t>
  </si>
  <si>
    <t>Ежегодный членский взнос в ассоциацию "Совет муниципальных образований Владимирской области"</t>
  </si>
  <si>
    <t>2.1.3.4</t>
  </si>
  <si>
    <t>2.1.3.5</t>
  </si>
  <si>
    <t>Субсидии бюджетным учреждениям на иные цели</t>
  </si>
  <si>
    <t>10 2 02 71990</t>
  </si>
  <si>
    <t>Изменения в программу вносятся в связи с добавлением ассигнований в 2022 году на:
- заработную плату муниципальных служащих, введение новой системы оплаты труда;                                                                                                                                                                                       - индексацию оплаты труда в казенных и бюджетных учреждениях;      
- для исполнения судебных актов, предусматривающих обращение взыскания на средства бюджета округа;                                                                                                                               - субсидию МБУ "Отдел туризма" на развитие отрасли.</t>
  </si>
  <si>
    <t>Пояснительная записка 
к изменениям, вносимым в муниципальную программу округа Муром «Муниципальное управление» на 2022-2024 годы»</t>
  </si>
  <si>
    <t>от 26.04.2022  №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</si>
</sst>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3" fillId="0" borderId="3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49" fontId="3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workbookViewId="0">
      <selection activeCell="J4" sqref="J4"/>
    </sheetView>
  </sheetViews>
  <sheetFormatPr defaultRowHeight="15" x14ac:dyDescent="0.25"/>
  <cols>
    <col min="1" max="1" width="7.42578125" customWidth="1"/>
    <col min="2" max="2" width="33.7109375" customWidth="1"/>
    <col min="3" max="3" width="19.85546875" customWidth="1"/>
    <col min="4" max="4" width="6.28515625" customWidth="1"/>
    <col min="5" max="5" width="5.7109375" customWidth="1"/>
    <col min="6" max="6" width="13" customWidth="1"/>
    <col min="7" max="7" width="5.5703125" customWidth="1"/>
    <col min="8" max="8" width="6.85546875" customWidth="1"/>
    <col min="9" max="9" width="10" customWidth="1"/>
    <col min="10" max="12" width="9.7109375" customWidth="1"/>
  </cols>
  <sheetData>
    <row r="1" spans="1:12" x14ac:dyDescent="0.25">
      <c r="G1" s="56" t="s">
        <v>149</v>
      </c>
      <c r="H1" s="56"/>
      <c r="I1" s="56"/>
      <c r="J1" s="56"/>
      <c r="K1" s="56"/>
      <c r="L1" s="56"/>
    </row>
    <row r="2" spans="1:12" ht="12.75" customHeight="1" x14ac:dyDescent="0.25">
      <c r="G2" s="56" t="s">
        <v>159</v>
      </c>
      <c r="H2" s="56"/>
      <c r="I2" s="56"/>
      <c r="J2" s="56"/>
      <c r="K2" s="56"/>
      <c r="L2" s="56"/>
    </row>
    <row r="3" spans="1:12" ht="22.5" customHeight="1" x14ac:dyDescent="0.25">
      <c r="A3" s="81" t="s">
        <v>109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6.75" customHeight="1" x14ac:dyDescent="0.25"/>
    <row r="5" spans="1:12" ht="33" customHeight="1" x14ac:dyDescent="0.25">
      <c r="A5" s="82" t="s">
        <v>108</v>
      </c>
      <c r="B5" s="82" t="s">
        <v>107</v>
      </c>
      <c r="C5" s="82" t="s">
        <v>106</v>
      </c>
      <c r="D5" s="82" t="s">
        <v>105</v>
      </c>
      <c r="E5" s="82"/>
      <c r="F5" s="82"/>
      <c r="G5" s="82"/>
      <c r="H5" s="83" t="s">
        <v>104</v>
      </c>
      <c r="I5" s="86" t="s">
        <v>103</v>
      </c>
      <c r="J5" s="87"/>
      <c r="K5" s="87"/>
      <c r="L5" s="88"/>
    </row>
    <row r="6" spans="1:12" x14ac:dyDescent="0.25">
      <c r="A6" s="82"/>
      <c r="B6" s="82"/>
      <c r="C6" s="82"/>
      <c r="D6" s="82" t="s">
        <v>102</v>
      </c>
      <c r="E6" s="82" t="s">
        <v>101</v>
      </c>
      <c r="F6" s="82" t="s">
        <v>100</v>
      </c>
      <c r="G6" s="82" t="s">
        <v>99</v>
      </c>
      <c r="H6" s="84"/>
      <c r="I6" s="83" t="s">
        <v>0</v>
      </c>
      <c r="J6" s="89" t="s">
        <v>98</v>
      </c>
      <c r="K6" s="90"/>
      <c r="L6" s="91"/>
    </row>
    <row r="7" spans="1:12" ht="15" customHeight="1" x14ac:dyDescent="0.25">
      <c r="A7" s="82"/>
      <c r="B7" s="82"/>
      <c r="C7" s="82"/>
      <c r="D7" s="82"/>
      <c r="E7" s="82"/>
      <c r="F7" s="82"/>
      <c r="G7" s="82"/>
      <c r="H7" s="85"/>
      <c r="I7" s="85"/>
      <c r="J7" s="36">
        <v>2022</v>
      </c>
      <c r="K7" s="36">
        <v>2023</v>
      </c>
      <c r="L7" s="36">
        <v>2024</v>
      </c>
    </row>
    <row r="8" spans="1:12" ht="15" customHeight="1" x14ac:dyDescent="0.2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</row>
    <row r="9" spans="1:12" ht="26.25" customHeight="1" x14ac:dyDescent="0.25">
      <c r="A9" s="73" t="s">
        <v>110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6.5" customHeight="1" x14ac:dyDescent="0.25">
      <c r="A10" s="73" t="s">
        <v>111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25.5" customHeight="1" x14ac:dyDescent="0.25">
      <c r="A11" s="73" t="s">
        <v>144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30.75" customHeight="1" x14ac:dyDescent="0.25">
      <c r="A12" s="29" t="s">
        <v>95</v>
      </c>
      <c r="B12" s="33" t="s">
        <v>97</v>
      </c>
      <c r="C12" s="34"/>
      <c r="D12" s="25">
        <v>703</v>
      </c>
      <c r="E12" s="16" t="s">
        <v>28</v>
      </c>
      <c r="F12" s="25" t="s">
        <v>96</v>
      </c>
      <c r="G12" s="16" t="s">
        <v>25</v>
      </c>
      <c r="H12" s="25" t="s">
        <v>15</v>
      </c>
      <c r="I12" s="39">
        <f>SUM(J12:L12)</f>
        <v>2086.3000000000002</v>
      </c>
      <c r="J12" s="39">
        <f>J13</f>
        <v>1166.7</v>
      </c>
      <c r="K12" s="39">
        <f>K13</f>
        <v>459.8</v>
      </c>
      <c r="L12" s="39">
        <f>L13</f>
        <v>459.8</v>
      </c>
    </row>
    <row r="13" spans="1:12" ht="90.75" customHeight="1" x14ac:dyDescent="0.25">
      <c r="A13" s="29" t="s">
        <v>92</v>
      </c>
      <c r="B13" s="33" t="s">
        <v>123</v>
      </c>
      <c r="C13" s="32" t="s">
        <v>94</v>
      </c>
      <c r="D13" s="16" t="s">
        <v>13</v>
      </c>
      <c r="E13" s="16" t="s">
        <v>31</v>
      </c>
      <c r="F13" s="25" t="s">
        <v>93</v>
      </c>
      <c r="G13" s="16" t="s">
        <v>25</v>
      </c>
      <c r="H13" s="25" t="s">
        <v>15</v>
      </c>
      <c r="I13" s="39">
        <f>SUM(J13:L13)</f>
        <v>2086.3000000000002</v>
      </c>
      <c r="J13" s="39">
        <f>J14+J15</f>
        <v>1166.7</v>
      </c>
      <c r="K13" s="39">
        <f>K14+K15</f>
        <v>459.8</v>
      </c>
      <c r="L13" s="39">
        <f>L14+L15</f>
        <v>459.8</v>
      </c>
    </row>
    <row r="14" spans="1:12" ht="40.5" customHeight="1" x14ac:dyDescent="0.25">
      <c r="A14" s="24" t="s">
        <v>117</v>
      </c>
      <c r="B14" s="22" t="s">
        <v>90</v>
      </c>
      <c r="C14" s="22"/>
      <c r="D14" s="12" t="s">
        <v>13</v>
      </c>
      <c r="E14" s="12" t="s">
        <v>31</v>
      </c>
      <c r="F14" s="12" t="s">
        <v>91</v>
      </c>
      <c r="G14" s="21" t="s">
        <v>42</v>
      </c>
      <c r="H14" s="20" t="s">
        <v>57</v>
      </c>
      <c r="I14" s="40">
        <f>SUM(J14:L14)</f>
        <v>1815</v>
      </c>
      <c r="J14" s="41">
        <v>1015</v>
      </c>
      <c r="K14" s="41">
        <v>400</v>
      </c>
      <c r="L14" s="41">
        <v>400</v>
      </c>
    </row>
    <row r="15" spans="1:12" ht="40.5" customHeight="1" x14ac:dyDescent="0.25">
      <c r="A15" s="24" t="s">
        <v>118</v>
      </c>
      <c r="B15" s="22" t="s">
        <v>90</v>
      </c>
      <c r="C15" s="22"/>
      <c r="D15" s="12" t="s">
        <v>13</v>
      </c>
      <c r="E15" s="12" t="s">
        <v>31</v>
      </c>
      <c r="F15" s="12" t="s">
        <v>89</v>
      </c>
      <c r="G15" s="21" t="s">
        <v>42</v>
      </c>
      <c r="H15" s="20" t="s">
        <v>10</v>
      </c>
      <c r="I15" s="40">
        <f>SUM(J15:L15)</f>
        <v>271.3</v>
      </c>
      <c r="J15" s="41">
        <v>151.69999999999999</v>
      </c>
      <c r="K15" s="41">
        <v>59.8</v>
      </c>
      <c r="L15" s="41">
        <v>59.8</v>
      </c>
    </row>
    <row r="16" spans="1:12" ht="16.5" customHeight="1" x14ac:dyDescent="0.25">
      <c r="A16" s="29" t="s">
        <v>119</v>
      </c>
      <c r="B16" s="28" t="s">
        <v>88</v>
      </c>
      <c r="C16" s="31"/>
      <c r="D16" s="25">
        <v>703</v>
      </c>
      <c r="E16" s="16" t="s">
        <v>28</v>
      </c>
      <c r="F16" s="25" t="s">
        <v>87</v>
      </c>
      <c r="G16" s="16" t="s">
        <v>25</v>
      </c>
      <c r="H16" s="25" t="s">
        <v>15</v>
      </c>
      <c r="I16" s="39">
        <f>I17+I22</f>
        <v>132581.58199999999</v>
      </c>
      <c r="J16" s="39">
        <f>J17+J22</f>
        <v>49329.182000000001</v>
      </c>
      <c r="K16" s="39">
        <f>K17+K22</f>
        <v>41626.700000000004</v>
      </c>
      <c r="L16" s="39">
        <f>L17+L22</f>
        <v>41625.700000000004</v>
      </c>
    </row>
    <row r="17" spans="1:12" ht="30" customHeight="1" x14ac:dyDescent="0.25">
      <c r="A17" s="29" t="s">
        <v>120</v>
      </c>
      <c r="B17" s="28" t="s">
        <v>85</v>
      </c>
      <c r="C17" s="28" t="s">
        <v>74</v>
      </c>
      <c r="D17" s="16" t="s">
        <v>13</v>
      </c>
      <c r="E17" s="16" t="s">
        <v>51</v>
      </c>
      <c r="F17" s="16" t="s">
        <v>84</v>
      </c>
      <c r="G17" s="26" t="s">
        <v>25</v>
      </c>
      <c r="H17" s="25" t="s">
        <v>15</v>
      </c>
      <c r="I17" s="39">
        <f>I18+I19+I20</f>
        <v>110591.58200000001</v>
      </c>
      <c r="J17" s="39">
        <f t="shared" ref="J17:L17" si="0">J18+J19+J20</f>
        <v>41108.781999999999</v>
      </c>
      <c r="K17" s="39">
        <f t="shared" si="0"/>
        <v>34741.4</v>
      </c>
      <c r="L17" s="39">
        <f t="shared" si="0"/>
        <v>34741.4</v>
      </c>
    </row>
    <row r="18" spans="1:12" ht="29.25" customHeight="1" x14ac:dyDescent="0.25">
      <c r="A18" s="24" t="s">
        <v>121</v>
      </c>
      <c r="B18" s="23" t="s">
        <v>82</v>
      </c>
      <c r="C18" s="23" t="s">
        <v>81</v>
      </c>
      <c r="D18" s="12" t="s">
        <v>13</v>
      </c>
      <c r="E18" s="12" t="s">
        <v>80</v>
      </c>
      <c r="F18" s="12" t="s">
        <v>79</v>
      </c>
      <c r="G18" s="21" t="s">
        <v>43</v>
      </c>
      <c r="H18" s="20" t="s">
        <v>10</v>
      </c>
      <c r="I18" s="40">
        <f>SUM(J18:L18)</f>
        <v>5317.7999999999993</v>
      </c>
      <c r="J18" s="40">
        <v>1772.6</v>
      </c>
      <c r="K18" s="40">
        <v>1772.6</v>
      </c>
      <c r="L18" s="40">
        <v>1772.6</v>
      </c>
    </row>
    <row r="19" spans="1:12" ht="34.5" customHeight="1" x14ac:dyDescent="0.25">
      <c r="A19" s="24" t="s">
        <v>122</v>
      </c>
      <c r="B19" s="23" t="s">
        <v>77</v>
      </c>
      <c r="C19" s="23" t="s">
        <v>39</v>
      </c>
      <c r="D19" s="12" t="s">
        <v>13</v>
      </c>
      <c r="E19" s="12" t="s">
        <v>59</v>
      </c>
      <c r="F19" s="12" t="s">
        <v>76</v>
      </c>
      <c r="G19" s="21" t="s">
        <v>43</v>
      </c>
      <c r="H19" s="20" t="s">
        <v>10</v>
      </c>
      <c r="I19" s="40">
        <f>SUM(J19:L19)</f>
        <v>104804.33</v>
      </c>
      <c r="J19" s="40">
        <v>38866.730000000003</v>
      </c>
      <c r="K19" s="40">
        <v>32968.800000000003</v>
      </c>
      <c r="L19" s="40">
        <v>32968.800000000003</v>
      </c>
    </row>
    <row r="20" spans="1:12" ht="36.75" customHeight="1" x14ac:dyDescent="0.25">
      <c r="A20" s="24" t="s">
        <v>150</v>
      </c>
      <c r="B20" s="23" t="s">
        <v>152</v>
      </c>
      <c r="C20" s="23" t="s">
        <v>39</v>
      </c>
      <c r="D20" s="12" t="s">
        <v>13</v>
      </c>
      <c r="E20" s="12" t="s">
        <v>35</v>
      </c>
      <c r="F20" s="12" t="s">
        <v>76</v>
      </c>
      <c r="G20" s="21" t="s">
        <v>151</v>
      </c>
      <c r="H20" s="49" t="s">
        <v>10</v>
      </c>
      <c r="I20" s="40">
        <f t="shared" ref="I20" si="1">SUM(J20:L20)</f>
        <v>469.452</v>
      </c>
      <c r="J20" s="40">
        <v>469.452</v>
      </c>
      <c r="K20" s="40">
        <v>0</v>
      </c>
      <c r="L20" s="40">
        <v>0</v>
      </c>
    </row>
    <row r="21" spans="1:12" ht="55.5" customHeight="1" x14ac:dyDescent="0.25">
      <c r="A21" s="74" t="s">
        <v>112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83.25" customHeight="1" x14ac:dyDescent="0.25">
      <c r="A22" s="29" t="s">
        <v>125</v>
      </c>
      <c r="B22" s="28" t="s">
        <v>75</v>
      </c>
      <c r="C22" s="28" t="s">
        <v>74</v>
      </c>
      <c r="D22" s="16" t="s">
        <v>13</v>
      </c>
      <c r="E22" s="16" t="s">
        <v>28</v>
      </c>
      <c r="F22" s="16" t="s">
        <v>73</v>
      </c>
      <c r="G22" s="26" t="s">
        <v>25</v>
      </c>
      <c r="H22" s="25" t="s">
        <v>15</v>
      </c>
      <c r="I22" s="39">
        <f>SUM(I23:I27)</f>
        <v>21990</v>
      </c>
      <c r="J22" s="39">
        <f>SUM(J23:J27)</f>
        <v>8220.4</v>
      </c>
      <c r="K22" s="39">
        <f>SUM(K23:K27)</f>
        <v>6885.3</v>
      </c>
      <c r="L22" s="39">
        <f>SUM(L23:L27)</f>
        <v>6884.3</v>
      </c>
    </row>
    <row r="23" spans="1:12" ht="76.5" customHeight="1" x14ac:dyDescent="0.25">
      <c r="A23" s="24" t="s">
        <v>126</v>
      </c>
      <c r="B23" s="23" t="s">
        <v>72</v>
      </c>
      <c r="C23" s="23" t="s">
        <v>71</v>
      </c>
      <c r="D23" s="12" t="s">
        <v>13</v>
      </c>
      <c r="E23" s="12" t="s">
        <v>70</v>
      </c>
      <c r="F23" s="12" t="s">
        <v>69</v>
      </c>
      <c r="G23" s="21" t="s">
        <v>25</v>
      </c>
      <c r="H23" s="20" t="s">
        <v>68</v>
      </c>
      <c r="I23" s="40">
        <f>SUM(J23:L23)</f>
        <v>178.6</v>
      </c>
      <c r="J23" s="40">
        <v>160.6</v>
      </c>
      <c r="K23" s="40">
        <v>9.5</v>
      </c>
      <c r="L23" s="40">
        <v>8.5</v>
      </c>
    </row>
    <row r="24" spans="1:12" ht="49.5" customHeight="1" x14ac:dyDescent="0.25">
      <c r="A24" s="24" t="s">
        <v>127</v>
      </c>
      <c r="B24" s="23" t="s">
        <v>147</v>
      </c>
      <c r="C24" s="22" t="s">
        <v>66</v>
      </c>
      <c r="D24" s="12" t="s">
        <v>13</v>
      </c>
      <c r="E24" s="12" t="s">
        <v>65</v>
      </c>
      <c r="F24" s="12" t="s">
        <v>64</v>
      </c>
      <c r="G24" s="21" t="s">
        <v>25</v>
      </c>
      <c r="H24" s="20" t="s">
        <v>68</v>
      </c>
      <c r="I24" s="40">
        <f>SUM(J24:L24)</f>
        <v>14619</v>
      </c>
      <c r="J24" s="40">
        <v>5417</v>
      </c>
      <c r="K24" s="40">
        <f>2958.6+893.5+506.6+242.3</f>
        <v>4601</v>
      </c>
      <c r="L24" s="40">
        <f>2958.6+893.5+506.6+242.3</f>
        <v>4601</v>
      </c>
    </row>
    <row r="25" spans="1:12" ht="50.25" hidden="1" customHeight="1" x14ac:dyDescent="0.25">
      <c r="A25" s="24"/>
      <c r="B25" s="23" t="s">
        <v>67</v>
      </c>
      <c r="C25" s="22" t="s">
        <v>66</v>
      </c>
      <c r="D25" s="12" t="s">
        <v>13</v>
      </c>
      <c r="E25" s="12" t="s">
        <v>65</v>
      </c>
      <c r="F25" s="12" t="s">
        <v>64</v>
      </c>
      <c r="G25" s="21" t="s">
        <v>43</v>
      </c>
      <c r="H25" s="20" t="s">
        <v>57</v>
      </c>
      <c r="I25" s="40">
        <f>SUM(J25:L25)</f>
        <v>0</v>
      </c>
      <c r="J25" s="40"/>
      <c r="K25" s="40"/>
      <c r="L25" s="40"/>
    </row>
    <row r="26" spans="1:12" ht="65.25" customHeight="1" x14ac:dyDescent="0.25">
      <c r="A26" s="24" t="s">
        <v>128</v>
      </c>
      <c r="B26" s="23" t="s">
        <v>63</v>
      </c>
      <c r="C26" s="22" t="s">
        <v>62</v>
      </c>
      <c r="D26" s="12" t="s">
        <v>13</v>
      </c>
      <c r="E26" s="12" t="s">
        <v>59</v>
      </c>
      <c r="F26" s="12" t="s">
        <v>61</v>
      </c>
      <c r="G26" s="21" t="s">
        <v>25</v>
      </c>
      <c r="H26" s="20" t="s">
        <v>57</v>
      </c>
      <c r="I26" s="40">
        <f>SUM(J26:L26)</f>
        <v>4048.2999999999997</v>
      </c>
      <c r="J26" s="40">
        <v>1488.9</v>
      </c>
      <c r="K26" s="40">
        <f>888+268.1+123.6</f>
        <v>1279.6999999999998</v>
      </c>
      <c r="L26" s="40">
        <f>888+268.1+123.6</f>
        <v>1279.6999999999998</v>
      </c>
    </row>
    <row r="27" spans="1:12" ht="70.5" customHeight="1" x14ac:dyDescent="0.25">
      <c r="A27" s="24" t="s">
        <v>129</v>
      </c>
      <c r="B27" s="23" t="s">
        <v>148</v>
      </c>
      <c r="C27" s="22" t="s">
        <v>60</v>
      </c>
      <c r="D27" s="12" t="s">
        <v>13</v>
      </c>
      <c r="E27" s="12" t="s">
        <v>59</v>
      </c>
      <c r="F27" s="12" t="s">
        <v>58</v>
      </c>
      <c r="G27" s="21" t="s">
        <v>25</v>
      </c>
      <c r="H27" s="20" t="s">
        <v>57</v>
      </c>
      <c r="I27" s="40">
        <f>SUM(J27:L27)</f>
        <v>3144.1</v>
      </c>
      <c r="J27" s="40">
        <v>1153.9000000000001</v>
      </c>
      <c r="K27" s="40">
        <f>674.2+203.6+117.3</f>
        <v>995.1</v>
      </c>
      <c r="L27" s="40">
        <f>674.2+203.6+117.3</f>
        <v>995.1</v>
      </c>
    </row>
    <row r="28" spans="1:12" ht="30.75" customHeight="1" x14ac:dyDescent="0.25">
      <c r="A28" s="59" t="s">
        <v>114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x14ac:dyDescent="0.25">
      <c r="A29" s="59" t="s">
        <v>113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27.75" customHeight="1" x14ac:dyDescent="0.25">
      <c r="A30" s="59" t="s">
        <v>146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6.5" customHeight="1" x14ac:dyDescent="0.25">
      <c r="A31" s="29" t="s">
        <v>86</v>
      </c>
      <c r="B31" s="28" t="s">
        <v>88</v>
      </c>
      <c r="C31" s="38"/>
      <c r="D31" s="25">
        <v>703</v>
      </c>
      <c r="E31" s="16" t="s">
        <v>28</v>
      </c>
      <c r="F31" s="25" t="s">
        <v>87</v>
      </c>
      <c r="G31" s="16" t="s">
        <v>25</v>
      </c>
      <c r="H31" s="25" t="s">
        <v>15</v>
      </c>
      <c r="I31" s="42">
        <f>I32+I36+I38+I47</f>
        <v>145751.54</v>
      </c>
      <c r="J31" s="42">
        <f>J32+J36+J38+J47</f>
        <v>54146.659999999996</v>
      </c>
      <c r="K31" s="42">
        <f>K32+K36+K38+K47</f>
        <v>45802.439999999995</v>
      </c>
      <c r="L31" s="42">
        <f>L32+L36+L38+L47</f>
        <v>45802.439999999995</v>
      </c>
    </row>
    <row r="32" spans="1:12" ht="51" customHeight="1" x14ac:dyDescent="0.25">
      <c r="A32" s="29" t="s">
        <v>83</v>
      </c>
      <c r="B32" s="28" t="s">
        <v>56</v>
      </c>
      <c r="C32" s="27"/>
      <c r="D32" s="16" t="s">
        <v>13</v>
      </c>
      <c r="E32" s="16" t="s">
        <v>51</v>
      </c>
      <c r="F32" s="16" t="s">
        <v>55</v>
      </c>
      <c r="G32" s="26" t="s">
        <v>25</v>
      </c>
      <c r="H32" s="25" t="s">
        <v>15</v>
      </c>
      <c r="I32" s="42">
        <f>I33</f>
        <v>13146.199999999999</v>
      </c>
      <c r="J32" s="42">
        <f t="shared" ref="J32:L32" si="2">J33</f>
        <v>5396.2</v>
      </c>
      <c r="K32" s="42">
        <f t="shared" si="2"/>
        <v>3875</v>
      </c>
      <c r="L32" s="42">
        <f t="shared" si="2"/>
        <v>3875</v>
      </c>
    </row>
    <row r="33" spans="1:12" ht="22.5" customHeight="1" x14ac:dyDescent="0.25">
      <c r="A33" s="70" t="s">
        <v>131</v>
      </c>
      <c r="B33" s="67" t="s">
        <v>54</v>
      </c>
      <c r="C33" s="60" t="s">
        <v>136</v>
      </c>
      <c r="D33" s="12" t="s">
        <v>13</v>
      </c>
      <c r="E33" s="12" t="s">
        <v>35</v>
      </c>
      <c r="F33" s="12" t="s">
        <v>53</v>
      </c>
      <c r="G33" s="21" t="s">
        <v>25</v>
      </c>
      <c r="H33" s="20" t="s">
        <v>15</v>
      </c>
      <c r="I33" s="43">
        <f>I35+I34</f>
        <v>13146.199999999999</v>
      </c>
      <c r="J33" s="43">
        <f>J35+J34</f>
        <v>5396.2</v>
      </c>
      <c r="K33" s="43">
        <f>K35+K34</f>
        <v>3875</v>
      </c>
      <c r="L33" s="43">
        <f>L35+L34</f>
        <v>3875</v>
      </c>
    </row>
    <row r="34" spans="1:12" ht="22.5" customHeight="1" x14ac:dyDescent="0.25">
      <c r="A34" s="71"/>
      <c r="B34" s="68"/>
      <c r="C34" s="61"/>
      <c r="D34" s="12" t="s">
        <v>13</v>
      </c>
      <c r="E34" s="12" t="s">
        <v>35</v>
      </c>
      <c r="F34" s="12" t="s">
        <v>53</v>
      </c>
      <c r="G34" s="21" t="s">
        <v>43</v>
      </c>
      <c r="H34" s="20" t="s">
        <v>10</v>
      </c>
      <c r="I34" s="43">
        <f>SUM(J34:L34)</f>
        <v>12218.599999999999</v>
      </c>
      <c r="J34" s="43">
        <v>5052.2</v>
      </c>
      <c r="K34" s="43">
        <f>2752.5+830.7</f>
        <v>3583.2</v>
      </c>
      <c r="L34" s="43">
        <f>2752.5+830.7</f>
        <v>3583.2</v>
      </c>
    </row>
    <row r="35" spans="1:12" ht="22.5" customHeight="1" x14ac:dyDescent="0.25">
      <c r="A35" s="72"/>
      <c r="B35" s="69"/>
      <c r="C35" s="62"/>
      <c r="D35" s="12" t="s">
        <v>13</v>
      </c>
      <c r="E35" s="12" t="s">
        <v>35</v>
      </c>
      <c r="F35" s="12" t="s">
        <v>53</v>
      </c>
      <c r="G35" s="21" t="s">
        <v>42</v>
      </c>
      <c r="H35" s="20" t="s">
        <v>10</v>
      </c>
      <c r="I35" s="43">
        <f>SUM(J35:L35)</f>
        <v>927.59999999999991</v>
      </c>
      <c r="J35" s="43">
        <v>344</v>
      </c>
      <c r="K35" s="43">
        <v>291.8</v>
      </c>
      <c r="L35" s="43">
        <v>291.8</v>
      </c>
    </row>
    <row r="36" spans="1:12" ht="52.5" customHeight="1" x14ac:dyDescent="0.25">
      <c r="A36" s="29" t="s">
        <v>78</v>
      </c>
      <c r="B36" s="28" t="s">
        <v>52</v>
      </c>
      <c r="C36" s="27"/>
      <c r="D36" s="16" t="s">
        <v>13</v>
      </c>
      <c r="E36" s="16" t="s">
        <v>51</v>
      </c>
      <c r="F36" s="16" t="s">
        <v>50</v>
      </c>
      <c r="G36" s="26" t="s">
        <v>25</v>
      </c>
      <c r="H36" s="25" t="s">
        <v>15</v>
      </c>
      <c r="I36" s="42">
        <f>SUM(J36:L36)</f>
        <v>1653</v>
      </c>
      <c r="J36" s="42">
        <f>J37</f>
        <v>551</v>
      </c>
      <c r="K36" s="42">
        <f>K37</f>
        <v>551</v>
      </c>
      <c r="L36" s="42">
        <f>L37</f>
        <v>551</v>
      </c>
    </row>
    <row r="37" spans="1:12" ht="87.75" customHeight="1" x14ac:dyDescent="0.25">
      <c r="A37" s="24" t="s">
        <v>132</v>
      </c>
      <c r="B37" s="23" t="s">
        <v>49</v>
      </c>
      <c r="C37" s="22" t="s">
        <v>137</v>
      </c>
      <c r="D37" s="12" t="s">
        <v>13</v>
      </c>
      <c r="E37" s="12" t="s">
        <v>35</v>
      </c>
      <c r="F37" s="12" t="s">
        <v>48</v>
      </c>
      <c r="G37" s="21" t="s">
        <v>42</v>
      </c>
      <c r="H37" s="20" t="s">
        <v>10</v>
      </c>
      <c r="I37" s="43">
        <f>SUM(J37:L37)</f>
        <v>1653</v>
      </c>
      <c r="J37" s="43">
        <v>551</v>
      </c>
      <c r="K37" s="43">
        <v>551</v>
      </c>
      <c r="L37" s="43">
        <v>551</v>
      </c>
    </row>
    <row r="38" spans="1:12" ht="38.25" customHeight="1" x14ac:dyDescent="0.25">
      <c r="A38" s="29" t="s">
        <v>133</v>
      </c>
      <c r="B38" s="28" t="s">
        <v>47</v>
      </c>
      <c r="C38" s="27"/>
      <c r="D38" s="16" t="s">
        <v>13</v>
      </c>
      <c r="E38" s="16" t="s">
        <v>28</v>
      </c>
      <c r="F38" s="16" t="s">
        <v>46</v>
      </c>
      <c r="G38" s="26" t="s">
        <v>25</v>
      </c>
      <c r="H38" s="25" t="s">
        <v>15</v>
      </c>
      <c r="I38" s="42">
        <f>SUM(J38:L38)</f>
        <v>129482.34</v>
      </c>
      <c r="J38" s="42">
        <f>J39+J43+J44+J45+J46</f>
        <v>47709.46</v>
      </c>
      <c r="K38" s="42">
        <f>K39+K43+K44+K45+K46</f>
        <v>40886.439999999995</v>
      </c>
      <c r="L38" s="42">
        <f>L39+L43+L44+L45+L46</f>
        <v>40886.439999999995</v>
      </c>
    </row>
    <row r="39" spans="1:12" ht="22.5" customHeight="1" x14ac:dyDescent="0.25">
      <c r="A39" s="70" t="s">
        <v>134</v>
      </c>
      <c r="B39" s="67" t="s">
        <v>45</v>
      </c>
      <c r="C39" s="60" t="s">
        <v>44</v>
      </c>
      <c r="D39" s="12" t="s">
        <v>13</v>
      </c>
      <c r="E39" s="12" t="s">
        <v>35</v>
      </c>
      <c r="F39" s="12" t="s">
        <v>41</v>
      </c>
      <c r="G39" s="21" t="s">
        <v>25</v>
      </c>
      <c r="H39" s="20" t="s">
        <v>15</v>
      </c>
      <c r="I39" s="43">
        <f>SUM(I40:I42)</f>
        <v>115172.10000000002</v>
      </c>
      <c r="J39" s="43">
        <f>SUM(J40:J42)</f>
        <v>40164.699999999997</v>
      </c>
      <c r="K39" s="43">
        <f>SUM(K40:K42)</f>
        <v>37503.699999999997</v>
      </c>
      <c r="L39" s="43">
        <f>SUM(L40:L42)</f>
        <v>37503.699999999997</v>
      </c>
    </row>
    <row r="40" spans="1:12" ht="22.5" customHeight="1" x14ac:dyDescent="0.25">
      <c r="A40" s="71"/>
      <c r="B40" s="68"/>
      <c r="C40" s="61"/>
      <c r="D40" s="12" t="s">
        <v>13</v>
      </c>
      <c r="E40" s="12" t="s">
        <v>35</v>
      </c>
      <c r="F40" s="12" t="s">
        <v>41</v>
      </c>
      <c r="G40" s="21" t="s">
        <v>43</v>
      </c>
      <c r="H40" s="20" t="s">
        <v>10</v>
      </c>
      <c r="I40" s="43">
        <f t="shared" ref="I40:I47" si="3">SUM(J40:L40)</f>
        <v>105472.20000000001</v>
      </c>
      <c r="J40" s="43">
        <v>36331.4</v>
      </c>
      <c r="K40" s="43">
        <f>26551.8+8018.6</f>
        <v>34570.400000000001</v>
      </c>
      <c r="L40" s="43">
        <f>26551.8+8018.6</f>
        <v>34570.400000000001</v>
      </c>
    </row>
    <row r="41" spans="1:12" ht="22.5" customHeight="1" x14ac:dyDescent="0.25">
      <c r="A41" s="71"/>
      <c r="B41" s="68"/>
      <c r="C41" s="61"/>
      <c r="D41" s="12" t="s">
        <v>13</v>
      </c>
      <c r="E41" s="12" t="s">
        <v>35</v>
      </c>
      <c r="F41" s="12" t="s">
        <v>41</v>
      </c>
      <c r="G41" s="21" t="s">
        <v>42</v>
      </c>
      <c r="H41" s="20" t="s">
        <v>10</v>
      </c>
      <c r="I41" s="43">
        <f t="shared" si="3"/>
        <v>9695.0999999999985</v>
      </c>
      <c r="J41" s="43">
        <v>3831.7</v>
      </c>
      <c r="K41" s="43">
        <f>1881.4+1050.3</f>
        <v>2931.7</v>
      </c>
      <c r="L41" s="43">
        <f>1881.4+1050.3</f>
        <v>2931.7</v>
      </c>
    </row>
    <row r="42" spans="1:12" ht="22.5" customHeight="1" x14ac:dyDescent="0.25">
      <c r="A42" s="72"/>
      <c r="B42" s="69"/>
      <c r="C42" s="62"/>
      <c r="D42" s="12" t="s">
        <v>13</v>
      </c>
      <c r="E42" s="12" t="s">
        <v>35</v>
      </c>
      <c r="F42" s="12" t="s">
        <v>41</v>
      </c>
      <c r="G42" s="21" t="s">
        <v>37</v>
      </c>
      <c r="H42" s="20" t="s">
        <v>10</v>
      </c>
      <c r="I42" s="43">
        <f t="shared" si="3"/>
        <v>4.8000000000000007</v>
      </c>
      <c r="J42" s="43">
        <v>1.6</v>
      </c>
      <c r="K42" s="43">
        <v>1.6</v>
      </c>
      <c r="L42" s="43">
        <v>1.6</v>
      </c>
    </row>
    <row r="43" spans="1:12" ht="102.75" customHeight="1" x14ac:dyDescent="0.25">
      <c r="A43" s="24" t="s">
        <v>135</v>
      </c>
      <c r="B43" s="23" t="s">
        <v>40</v>
      </c>
      <c r="C43" s="30" t="s">
        <v>39</v>
      </c>
      <c r="D43" s="12" t="s">
        <v>13</v>
      </c>
      <c r="E43" s="12" t="s">
        <v>35</v>
      </c>
      <c r="F43" s="12" t="s">
        <v>38</v>
      </c>
      <c r="G43" s="21" t="s">
        <v>37</v>
      </c>
      <c r="H43" s="20" t="s">
        <v>10</v>
      </c>
      <c r="I43" s="43">
        <f t="shared" si="3"/>
        <v>67.319999999999993</v>
      </c>
      <c r="J43" s="43">
        <v>67.319999999999993</v>
      </c>
      <c r="K43" s="43">
        <v>0</v>
      </c>
      <c r="L43" s="43">
        <v>0</v>
      </c>
    </row>
    <row r="44" spans="1:12" ht="70.5" customHeight="1" x14ac:dyDescent="0.25">
      <c r="A44" s="24" t="s">
        <v>138</v>
      </c>
      <c r="B44" s="23" t="s">
        <v>124</v>
      </c>
      <c r="C44" s="30" t="s">
        <v>36</v>
      </c>
      <c r="D44" s="12" t="s">
        <v>13</v>
      </c>
      <c r="E44" s="12" t="s">
        <v>35</v>
      </c>
      <c r="F44" s="12" t="s">
        <v>34</v>
      </c>
      <c r="G44" s="21" t="s">
        <v>20</v>
      </c>
      <c r="H44" s="20" t="s">
        <v>10</v>
      </c>
      <c r="I44" s="43">
        <f t="shared" si="3"/>
        <v>1497</v>
      </c>
      <c r="J44" s="43">
        <v>499</v>
      </c>
      <c r="K44" s="43">
        <v>499</v>
      </c>
      <c r="L44" s="43">
        <v>499</v>
      </c>
    </row>
    <row r="45" spans="1:12" ht="48" customHeight="1" x14ac:dyDescent="0.25">
      <c r="A45" s="24" t="s">
        <v>153</v>
      </c>
      <c r="B45" s="23" t="s">
        <v>33</v>
      </c>
      <c r="C45" s="22" t="s">
        <v>32</v>
      </c>
      <c r="D45" s="12" t="s">
        <v>13</v>
      </c>
      <c r="E45" s="12" t="s">
        <v>31</v>
      </c>
      <c r="F45" s="12" t="s">
        <v>30</v>
      </c>
      <c r="G45" s="21" t="s">
        <v>29</v>
      </c>
      <c r="H45" s="20" t="s">
        <v>10</v>
      </c>
      <c r="I45" s="43">
        <f t="shared" si="3"/>
        <v>8745.92</v>
      </c>
      <c r="J45" s="43">
        <v>2978.44</v>
      </c>
      <c r="K45" s="43">
        <v>2883.74</v>
      </c>
      <c r="L45" s="43">
        <v>2883.74</v>
      </c>
    </row>
    <row r="46" spans="1:12" ht="30.75" customHeight="1" x14ac:dyDescent="0.25">
      <c r="A46" s="24" t="s">
        <v>154</v>
      </c>
      <c r="B46" s="23" t="s">
        <v>155</v>
      </c>
      <c r="C46" s="22" t="s">
        <v>32</v>
      </c>
      <c r="D46" s="12" t="s">
        <v>13</v>
      </c>
      <c r="E46" s="12" t="s">
        <v>28</v>
      </c>
      <c r="F46" s="12" t="s">
        <v>156</v>
      </c>
      <c r="G46" s="21" t="s">
        <v>29</v>
      </c>
      <c r="H46" s="20" t="s">
        <v>10</v>
      </c>
      <c r="I46" s="43">
        <f t="shared" si="3"/>
        <v>4000</v>
      </c>
      <c r="J46" s="43">
        <v>4000</v>
      </c>
      <c r="K46" s="43"/>
      <c r="L46" s="43"/>
    </row>
    <row r="47" spans="1:12" ht="45" customHeight="1" x14ac:dyDescent="0.25">
      <c r="A47" s="29" t="s">
        <v>139</v>
      </c>
      <c r="B47" s="28" t="s">
        <v>27</v>
      </c>
      <c r="C47" s="27"/>
      <c r="D47" s="12" t="s">
        <v>13</v>
      </c>
      <c r="E47" s="16" t="s">
        <v>22</v>
      </c>
      <c r="F47" s="16" t="s">
        <v>26</v>
      </c>
      <c r="G47" s="26" t="s">
        <v>25</v>
      </c>
      <c r="H47" s="25" t="s">
        <v>15</v>
      </c>
      <c r="I47" s="42">
        <f t="shared" si="3"/>
        <v>1470</v>
      </c>
      <c r="J47" s="42">
        <f>J48</f>
        <v>490</v>
      </c>
      <c r="K47" s="42">
        <f>K48</f>
        <v>490</v>
      </c>
      <c r="L47" s="42">
        <f>L48</f>
        <v>490</v>
      </c>
    </row>
    <row r="48" spans="1:12" ht="55.5" customHeight="1" x14ac:dyDescent="0.25">
      <c r="A48" s="24" t="s">
        <v>140</v>
      </c>
      <c r="B48" s="23" t="s">
        <v>24</v>
      </c>
      <c r="C48" s="22" t="s">
        <v>23</v>
      </c>
      <c r="D48" s="12" t="s">
        <v>13</v>
      </c>
      <c r="E48" s="12" t="s">
        <v>22</v>
      </c>
      <c r="F48" s="12" t="s">
        <v>21</v>
      </c>
      <c r="G48" s="21" t="s">
        <v>20</v>
      </c>
      <c r="H48" s="20" t="s">
        <v>10</v>
      </c>
      <c r="I48" s="43">
        <v>1470</v>
      </c>
      <c r="J48" s="43">
        <v>490</v>
      </c>
      <c r="K48" s="43">
        <v>490</v>
      </c>
      <c r="L48" s="43">
        <v>490</v>
      </c>
    </row>
    <row r="49" spans="1:12" ht="20.25" customHeight="1" x14ac:dyDescent="0.25">
      <c r="A49" s="63" t="s">
        <v>115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20.25" customHeight="1" x14ac:dyDescent="0.25">
      <c r="A50" s="63" t="s">
        <v>116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5"/>
    </row>
    <row r="51" spans="1:12" ht="20.25" customHeight="1" x14ac:dyDescent="0.25">
      <c r="A51" s="59" t="s">
        <v>145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1:12" ht="20.25" customHeight="1" x14ac:dyDescent="0.25">
      <c r="A52" s="19" t="s">
        <v>142</v>
      </c>
      <c r="B52" s="46" t="s">
        <v>88</v>
      </c>
      <c r="C52" s="47"/>
      <c r="D52" s="25">
        <v>703</v>
      </c>
      <c r="E52" s="48" t="s">
        <v>28</v>
      </c>
      <c r="F52" s="25" t="s">
        <v>87</v>
      </c>
      <c r="G52" s="48" t="s">
        <v>25</v>
      </c>
      <c r="H52" s="25" t="s">
        <v>15</v>
      </c>
      <c r="I52" s="44">
        <f>I53</f>
        <v>24040.480000000003</v>
      </c>
      <c r="J52" s="44">
        <f t="shared" ref="J52:L52" si="4">J53</f>
        <v>8233.36</v>
      </c>
      <c r="K52" s="44">
        <f t="shared" si="4"/>
        <v>7903.56</v>
      </c>
      <c r="L52" s="44">
        <f t="shared" si="4"/>
        <v>7903.56</v>
      </c>
    </row>
    <row r="53" spans="1:12" ht="51" customHeight="1" x14ac:dyDescent="0.25">
      <c r="A53" s="19" t="s">
        <v>130</v>
      </c>
      <c r="B53" s="18" t="s">
        <v>19</v>
      </c>
      <c r="C53" s="17"/>
      <c r="D53" s="16" t="s">
        <v>13</v>
      </c>
      <c r="E53" s="15" t="s">
        <v>16</v>
      </c>
      <c r="F53" s="14" t="s">
        <v>18</v>
      </c>
      <c r="G53" s="13" t="s">
        <v>25</v>
      </c>
      <c r="H53" s="25" t="s">
        <v>15</v>
      </c>
      <c r="I53" s="44">
        <f>SUM(J53:L53)</f>
        <v>24040.480000000003</v>
      </c>
      <c r="J53" s="42">
        <f>J54</f>
        <v>8233.36</v>
      </c>
      <c r="K53" s="42">
        <f>K54</f>
        <v>7903.56</v>
      </c>
      <c r="L53" s="42">
        <f>L54</f>
        <v>7903.56</v>
      </c>
    </row>
    <row r="54" spans="1:12" ht="21.75" customHeight="1" x14ac:dyDescent="0.25">
      <c r="A54" s="78" t="s">
        <v>141</v>
      </c>
      <c r="B54" s="75" t="s">
        <v>17</v>
      </c>
      <c r="C54" s="60" t="s">
        <v>143</v>
      </c>
      <c r="D54" s="12" t="s">
        <v>13</v>
      </c>
      <c r="E54" s="11" t="s">
        <v>16</v>
      </c>
      <c r="F54" s="10" t="s">
        <v>11</v>
      </c>
      <c r="G54" s="9" t="s">
        <v>29</v>
      </c>
      <c r="H54" s="37" t="s">
        <v>15</v>
      </c>
      <c r="I54" s="45">
        <f>SUM(J54:L54)</f>
        <v>24040.480000000003</v>
      </c>
      <c r="J54" s="43">
        <f>SUM(J55:J56)</f>
        <v>8233.36</v>
      </c>
      <c r="K54" s="43">
        <f>SUM(K55:K56)</f>
        <v>7903.56</v>
      </c>
      <c r="L54" s="43">
        <f>SUM(L55:L56)</f>
        <v>7903.56</v>
      </c>
    </row>
    <row r="55" spans="1:12" ht="21.75" customHeight="1" x14ac:dyDescent="0.25">
      <c r="A55" s="79"/>
      <c r="B55" s="76"/>
      <c r="C55" s="61"/>
      <c r="D55" s="12" t="s">
        <v>13</v>
      </c>
      <c r="E55" s="11" t="s">
        <v>14</v>
      </c>
      <c r="F55" s="10" t="s">
        <v>11</v>
      </c>
      <c r="G55" s="9" t="s">
        <v>29</v>
      </c>
      <c r="H55" s="37" t="s">
        <v>10</v>
      </c>
      <c r="I55" s="45">
        <f>SUM(J55:L55)</f>
        <v>13266.080000000002</v>
      </c>
      <c r="J55" s="43">
        <v>4556.96</v>
      </c>
      <c r="K55" s="43">
        <v>4354.5600000000004</v>
      </c>
      <c r="L55" s="43">
        <v>4354.5600000000004</v>
      </c>
    </row>
    <row r="56" spans="1:12" ht="21.75" customHeight="1" x14ac:dyDescent="0.25">
      <c r="A56" s="80"/>
      <c r="B56" s="77"/>
      <c r="C56" s="62"/>
      <c r="D56" s="12" t="s">
        <v>13</v>
      </c>
      <c r="E56" s="11" t="s">
        <v>12</v>
      </c>
      <c r="F56" s="10" t="s">
        <v>11</v>
      </c>
      <c r="G56" s="9" t="s">
        <v>29</v>
      </c>
      <c r="H56" s="37" t="s">
        <v>10</v>
      </c>
      <c r="I56" s="45">
        <f>SUM(J56:L56)</f>
        <v>10774.4</v>
      </c>
      <c r="J56" s="43">
        <v>3676.4</v>
      </c>
      <c r="K56" s="43">
        <v>3549</v>
      </c>
      <c r="L56" s="43">
        <v>3549</v>
      </c>
    </row>
    <row r="57" spans="1:12" ht="15.75" customHeight="1" x14ac:dyDescent="0.25">
      <c r="A57" s="8" t="s">
        <v>9</v>
      </c>
      <c r="B57" s="6"/>
      <c r="C57" s="6"/>
      <c r="D57" s="6"/>
      <c r="E57" s="6"/>
      <c r="F57" s="6"/>
      <c r="G57" s="6"/>
      <c r="H57" s="5"/>
      <c r="I57" s="50">
        <f>I12+I16+I31+I52</f>
        <v>304459.902</v>
      </c>
      <c r="J57" s="50">
        <f>J12+J16+J31+J52</f>
        <v>112875.90199999999</v>
      </c>
      <c r="K57" s="50">
        <f>K12+K16+K31+K52</f>
        <v>95792.5</v>
      </c>
      <c r="L57" s="50">
        <f>L12+L16+L31+L52</f>
        <v>95791.5</v>
      </c>
    </row>
    <row r="58" spans="1:12" ht="15.75" customHeight="1" x14ac:dyDescent="0.25">
      <c r="A58" s="8" t="s">
        <v>8</v>
      </c>
      <c r="B58" s="7" t="s">
        <v>7</v>
      </c>
      <c r="C58" s="6"/>
      <c r="D58" s="6"/>
      <c r="E58" s="6"/>
      <c r="F58" s="6"/>
      <c r="G58" s="6"/>
      <c r="H58" s="5"/>
      <c r="I58" s="50">
        <f>I23+I24</f>
        <v>14797.6</v>
      </c>
      <c r="J58" s="50">
        <f>J23+J24</f>
        <v>5577.6</v>
      </c>
      <c r="K58" s="50">
        <f>K23+K24</f>
        <v>4610.5</v>
      </c>
      <c r="L58" s="50">
        <f>L23+L24</f>
        <v>4609.5</v>
      </c>
    </row>
    <row r="59" spans="1:12" ht="15.75" customHeight="1" x14ac:dyDescent="0.25">
      <c r="A59" s="8" t="s">
        <v>6</v>
      </c>
      <c r="B59" s="7" t="s">
        <v>5</v>
      </c>
      <c r="C59" s="6"/>
      <c r="D59" s="6"/>
      <c r="E59" s="6"/>
      <c r="F59" s="6"/>
      <c r="G59" s="6"/>
      <c r="H59" s="5"/>
      <c r="I59" s="50">
        <f>I14+I25+I26+I27</f>
        <v>9007.4</v>
      </c>
      <c r="J59" s="50">
        <f>J14+J25+J26+J27</f>
        <v>3657.8</v>
      </c>
      <c r="K59" s="50">
        <f>K14+K25+K26+K27</f>
        <v>2674.7999999999997</v>
      </c>
      <c r="L59" s="50">
        <f>L14+L25+L26+L27</f>
        <v>2674.7999999999997</v>
      </c>
    </row>
    <row r="60" spans="1:12" ht="17.25" customHeight="1" x14ac:dyDescent="0.25">
      <c r="A60" s="8" t="s">
        <v>4</v>
      </c>
      <c r="B60" s="7" t="s">
        <v>1</v>
      </c>
      <c r="C60" s="6"/>
      <c r="D60" s="6"/>
      <c r="E60" s="6"/>
      <c r="F60" s="6"/>
      <c r="G60" s="6"/>
      <c r="H60" s="5"/>
      <c r="I60" s="50">
        <f>I56+I55+I48+I46+I45+I44+I43+I39+I37+I33+I19+I18+I15+I20</f>
        <v>280654.902</v>
      </c>
      <c r="J60" s="50">
        <f t="shared" ref="J60:L60" si="5">J56+J55+J48+J46+J45+J44+J43+J39+J37+J33+J19+J18+J15+J20</f>
        <v>103640.50200000001</v>
      </c>
      <c r="K60" s="50">
        <f t="shared" si="5"/>
        <v>88507.200000000012</v>
      </c>
      <c r="L60" s="50">
        <f t="shared" si="5"/>
        <v>88507.200000000012</v>
      </c>
    </row>
    <row r="61" spans="1:12" ht="10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1"/>
      <c r="K61" s="1"/>
      <c r="L61" s="1"/>
    </row>
    <row r="62" spans="1:12" ht="26.25" customHeight="1" x14ac:dyDescent="0.25">
      <c r="A62" s="2"/>
      <c r="B62" s="66" t="s">
        <v>2</v>
      </c>
      <c r="C62" s="66"/>
      <c r="D62" s="57"/>
      <c r="E62" s="57"/>
      <c r="F62" s="57"/>
      <c r="G62" s="57"/>
      <c r="H62" s="57"/>
      <c r="I62" s="58" t="s">
        <v>3</v>
      </c>
      <c r="J62" s="58"/>
      <c r="K62" s="58"/>
      <c r="L62" s="58"/>
    </row>
    <row r="63" spans="1:12" ht="15" customHeight="1" x14ac:dyDescent="0.25">
      <c r="A63" s="2"/>
      <c r="B63" s="4"/>
      <c r="C63" s="4"/>
      <c r="D63" s="4"/>
      <c r="E63" s="4"/>
      <c r="F63" s="4"/>
      <c r="H63" s="3"/>
      <c r="I63" s="3"/>
      <c r="J63" s="3"/>
      <c r="K63" s="3"/>
    </row>
    <row r="64" spans="1:12" ht="21" customHeight="1" x14ac:dyDescent="0.25">
      <c r="A64" s="4"/>
      <c r="B64" s="4"/>
      <c r="C64" s="4"/>
      <c r="D64" s="4"/>
      <c r="E64" s="4"/>
      <c r="F64" s="4"/>
      <c r="H64" s="3"/>
      <c r="I64" s="3"/>
      <c r="J64" s="3"/>
      <c r="K64" s="3"/>
    </row>
  </sheetData>
  <mergeCells count="37">
    <mergeCell ref="B54:B56"/>
    <mergeCell ref="C54:C56"/>
    <mergeCell ref="A54:A56"/>
    <mergeCell ref="A3:L3"/>
    <mergeCell ref="A5:A7"/>
    <mergeCell ref="B5:B7"/>
    <mergeCell ref="C5:C7"/>
    <mergeCell ref="D5:G5"/>
    <mergeCell ref="H5:H7"/>
    <mergeCell ref="I5:L5"/>
    <mergeCell ref="D6:D7"/>
    <mergeCell ref="E6:E7"/>
    <mergeCell ref="F6:F7"/>
    <mergeCell ref="G6:G7"/>
    <mergeCell ref="I6:I7"/>
    <mergeCell ref="J6:L6"/>
    <mergeCell ref="A10:L10"/>
    <mergeCell ref="A21:L21"/>
    <mergeCell ref="A30:L30"/>
    <mergeCell ref="A28:L28"/>
    <mergeCell ref="A11:L11"/>
    <mergeCell ref="G2:L2"/>
    <mergeCell ref="G1:L1"/>
    <mergeCell ref="D62:H62"/>
    <mergeCell ref="I62:L62"/>
    <mergeCell ref="A29:L29"/>
    <mergeCell ref="C39:C42"/>
    <mergeCell ref="A51:L51"/>
    <mergeCell ref="A49:L49"/>
    <mergeCell ref="A50:L50"/>
    <mergeCell ref="B62:C62"/>
    <mergeCell ref="B39:B42"/>
    <mergeCell ref="A39:A42"/>
    <mergeCell ref="B33:B35"/>
    <mergeCell ref="A33:A35"/>
    <mergeCell ref="C33:C35"/>
    <mergeCell ref="A9:L9"/>
  </mergeCells>
  <pageMargins left="0.56999999999999995" right="0.21" top="0.45" bottom="0.36" header="0.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workbookViewId="0">
      <selection activeCell="N14" sqref="N14"/>
    </sheetView>
  </sheetViews>
  <sheetFormatPr defaultRowHeight="15" x14ac:dyDescent="0.25"/>
  <cols>
    <col min="1" max="1" width="7.42578125" customWidth="1"/>
    <col min="2" max="2" width="33.7109375" customWidth="1"/>
    <col min="3" max="3" width="6.28515625" customWidth="1"/>
    <col min="4" max="4" width="5.7109375" customWidth="1"/>
    <col min="5" max="5" width="13" customWidth="1"/>
    <col min="6" max="6" width="5.5703125" customWidth="1"/>
    <col min="7" max="7" width="6.85546875" customWidth="1"/>
    <col min="8" max="8" width="10" customWidth="1"/>
    <col min="9" max="11" width="9.7109375" customWidth="1"/>
  </cols>
  <sheetData>
    <row r="1" spans="1:11" ht="29.25" customHeight="1" x14ac:dyDescent="0.25">
      <c r="A1" s="92" t="s">
        <v>158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33" customHeight="1" x14ac:dyDescent="0.25">
      <c r="A2" s="82" t="s">
        <v>108</v>
      </c>
      <c r="B2" s="82" t="s">
        <v>107</v>
      </c>
      <c r="C2" s="82" t="s">
        <v>105</v>
      </c>
      <c r="D2" s="82"/>
      <c r="E2" s="82"/>
      <c r="F2" s="82"/>
      <c r="G2" s="83" t="s">
        <v>104</v>
      </c>
      <c r="H2" s="86" t="s">
        <v>103</v>
      </c>
      <c r="I2" s="87"/>
      <c r="J2" s="87"/>
      <c r="K2" s="88"/>
    </row>
    <row r="3" spans="1:11" x14ac:dyDescent="0.25">
      <c r="A3" s="82"/>
      <c r="B3" s="82"/>
      <c r="C3" s="82" t="s">
        <v>102</v>
      </c>
      <c r="D3" s="82" t="s">
        <v>101</v>
      </c>
      <c r="E3" s="82" t="s">
        <v>100</v>
      </c>
      <c r="F3" s="82" t="s">
        <v>99</v>
      </c>
      <c r="G3" s="84"/>
      <c r="H3" s="83" t="s">
        <v>0</v>
      </c>
      <c r="I3" s="89" t="s">
        <v>98</v>
      </c>
      <c r="J3" s="90"/>
      <c r="K3" s="91"/>
    </row>
    <row r="4" spans="1:11" ht="15" customHeight="1" x14ac:dyDescent="0.25">
      <c r="A4" s="82"/>
      <c r="B4" s="82"/>
      <c r="C4" s="82"/>
      <c r="D4" s="82"/>
      <c r="E4" s="82"/>
      <c r="F4" s="82"/>
      <c r="G4" s="85"/>
      <c r="H4" s="85"/>
      <c r="I4" s="53">
        <v>2022</v>
      </c>
      <c r="J4" s="53">
        <v>2023</v>
      </c>
      <c r="K4" s="53">
        <v>2024</v>
      </c>
    </row>
    <row r="5" spans="1:11" ht="12" customHeight="1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</row>
    <row r="6" spans="1:11" ht="20.25" hidden="1" customHeight="1" x14ac:dyDescent="0.25">
      <c r="A6" s="29" t="s">
        <v>95</v>
      </c>
      <c r="B6" s="33" t="s">
        <v>97</v>
      </c>
      <c r="C6" s="25">
        <v>703</v>
      </c>
      <c r="D6" s="16" t="s">
        <v>28</v>
      </c>
      <c r="E6" s="25" t="s">
        <v>96</v>
      </c>
      <c r="F6" s="16" t="s">
        <v>25</v>
      </c>
      <c r="G6" s="25" t="s">
        <v>15</v>
      </c>
      <c r="H6" s="39">
        <f>SUM(I6:K6)</f>
        <v>0</v>
      </c>
      <c r="I6" s="39">
        <f>I7</f>
        <v>0</v>
      </c>
      <c r="J6" s="39">
        <f>J7</f>
        <v>0</v>
      </c>
      <c r="K6" s="39">
        <f>K7</f>
        <v>0</v>
      </c>
    </row>
    <row r="7" spans="1:11" ht="20.25" hidden="1" customHeight="1" x14ac:dyDescent="0.25">
      <c r="A7" s="29" t="s">
        <v>92</v>
      </c>
      <c r="B7" s="33" t="s">
        <v>123</v>
      </c>
      <c r="C7" s="16" t="s">
        <v>13</v>
      </c>
      <c r="D7" s="16" t="s">
        <v>31</v>
      </c>
      <c r="E7" s="25" t="s">
        <v>93</v>
      </c>
      <c r="F7" s="16" t="s">
        <v>25</v>
      </c>
      <c r="G7" s="25" t="s">
        <v>15</v>
      </c>
      <c r="H7" s="39">
        <f>SUM(I7:K7)</f>
        <v>0</v>
      </c>
      <c r="I7" s="39">
        <f>I8+I9</f>
        <v>0</v>
      </c>
      <c r="J7" s="39">
        <f>J8+J9</f>
        <v>0</v>
      </c>
      <c r="K7" s="39">
        <f>K8+K9</f>
        <v>0</v>
      </c>
    </row>
    <row r="8" spans="1:11" ht="20.25" hidden="1" customHeight="1" x14ac:dyDescent="0.25">
      <c r="A8" s="24" t="s">
        <v>117</v>
      </c>
      <c r="B8" s="22" t="s">
        <v>90</v>
      </c>
      <c r="C8" s="12" t="s">
        <v>13</v>
      </c>
      <c r="D8" s="12" t="s">
        <v>31</v>
      </c>
      <c r="E8" s="12" t="s">
        <v>91</v>
      </c>
      <c r="F8" s="21" t="s">
        <v>42</v>
      </c>
      <c r="G8" s="52" t="s">
        <v>57</v>
      </c>
      <c r="H8" s="40">
        <f>SUM(I8:K8)</f>
        <v>0</v>
      </c>
      <c r="I8" s="41">
        <v>0</v>
      </c>
      <c r="J8" s="41">
        <v>0</v>
      </c>
      <c r="K8" s="41">
        <v>0</v>
      </c>
    </row>
    <row r="9" spans="1:11" ht="20.25" hidden="1" customHeight="1" x14ac:dyDescent="0.25">
      <c r="A9" s="24" t="s">
        <v>118</v>
      </c>
      <c r="B9" s="22" t="s">
        <v>90</v>
      </c>
      <c r="C9" s="12" t="s">
        <v>13</v>
      </c>
      <c r="D9" s="12" t="s">
        <v>31</v>
      </c>
      <c r="E9" s="12" t="s">
        <v>89</v>
      </c>
      <c r="F9" s="21" t="s">
        <v>42</v>
      </c>
      <c r="G9" s="52" t="s">
        <v>10</v>
      </c>
      <c r="H9" s="40">
        <f>SUM(I9:K9)</f>
        <v>0</v>
      </c>
      <c r="I9" s="41">
        <v>0</v>
      </c>
      <c r="J9" s="41">
        <v>0</v>
      </c>
      <c r="K9" s="41">
        <v>0</v>
      </c>
    </row>
    <row r="10" spans="1:11" ht="14.25" customHeight="1" x14ac:dyDescent="0.25">
      <c r="A10" s="29" t="s">
        <v>119</v>
      </c>
      <c r="B10" s="28" t="s">
        <v>88</v>
      </c>
      <c r="C10" s="25">
        <v>703</v>
      </c>
      <c r="D10" s="16" t="s">
        <v>28</v>
      </c>
      <c r="E10" s="25" t="s">
        <v>87</v>
      </c>
      <c r="F10" s="16" t="s">
        <v>25</v>
      </c>
      <c r="G10" s="25" t="s">
        <v>15</v>
      </c>
      <c r="H10" s="39">
        <f>H11+H14</f>
        <v>6130.08</v>
      </c>
      <c r="I10" s="39">
        <f>I11+I14</f>
        <v>6130.08</v>
      </c>
      <c r="J10" s="39">
        <f>J11+J14</f>
        <v>0</v>
      </c>
      <c r="K10" s="39">
        <f>K11+K14</f>
        <v>0</v>
      </c>
    </row>
    <row r="11" spans="1:11" ht="26.25" customHeight="1" x14ac:dyDescent="0.25">
      <c r="A11" s="29" t="s">
        <v>120</v>
      </c>
      <c r="B11" s="28" t="s">
        <v>85</v>
      </c>
      <c r="C11" s="16" t="s">
        <v>13</v>
      </c>
      <c r="D11" s="16" t="s">
        <v>51</v>
      </c>
      <c r="E11" s="16" t="s">
        <v>84</v>
      </c>
      <c r="F11" s="26" t="s">
        <v>25</v>
      </c>
      <c r="G11" s="25" t="s">
        <v>15</v>
      </c>
      <c r="H11" s="39">
        <f>H12+H13</f>
        <v>5157.18</v>
      </c>
      <c r="I11" s="39">
        <f>I12+I13</f>
        <v>5157.18</v>
      </c>
      <c r="J11" s="39">
        <f t="shared" ref="J11:K11" si="0">J12+J13</f>
        <v>0</v>
      </c>
      <c r="K11" s="39">
        <f t="shared" si="0"/>
        <v>0</v>
      </c>
    </row>
    <row r="12" spans="1:11" ht="26.25" hidden="1" customHeight="1" x14ac:dyDescent="0.25">
      <c r="A12" s="24" t="s">
        <v>121</v>
      </c>
      <c r="B12" s="23" t="s">
        <v>82</v>
      </c>
      <c r="C12" s="12" t="s">
        <v>13</v>
      </c>
      <c r="D12" s="12" t="s">
        <v>80</v>
      </c>
      <c r="E12" s="12" t="s">
        <v>79</v>
      </c>
      <c r="F12" s="21" t="s">
        <v>43</v>
      </c>
      <c r="G12" s="52" t="s">
        <v>10</v>
      </c>
      <c r="H12" s="40">
        <f>SUM(I12:K12)</f>
        <v>0</v>
      </c>
      <c r="I12" s="40">
        <v>0</v>
      </c>
      <c r="J12" s="40">
        <v>0</v>
      </c>
      <c r="K12" s="40">
        <v>0</v>
      </c>
    </row>
    <row r="13" spans="1:11" ht="26.25" customHeight="1" x14ac:dyDescent="0.25">
      <c r="A13" s="24" t="s">
        <v>122</v>
      </c>
      <c r="B13" s="23" t="s">
        <v>77</v>
      </c>
      <c r="C13" s="12" t="s">
        <v>13</v>
      </c>
      <c r="D13" s="12" t="s">
        <v>59</v>
      </c>
      <c r="E13" s="12" t="s">
        <v>76</v>
      </c>
      <c r="F13" s="21" t="s">
        <v>43</v>
      </c>
      <c r="G13" s="52" t="s">
        <v>10</v>
      </c>
      <c r="H13" s="40">
        <f>SUM(I13:K13)</f>
        <v>5157.18</v>
      </c>
      <c r="I13" s="40">
        <v>5157.18</v>
      </c>
      <c r="J13" s="40">
        <v>0</v>
      </c>
      <c r="K13" s="40">
        <v>0</v>
      </c>
    </row>
    <row r="14" spans="1:11" ht="81" customHeight="1" x14ac:dyDescent="0.25">
      <c r="A14" s="29" t="s">
        <v>125</v>
      </c>
      <c r="B14" s="28" t="s">
        <v>75</v>
      </c>
      <c r="C14" s="16" t="s">
        <v>13</v>
      </c>
      <c r="D14" s="16" t="s">
        <v>28</v>
      </c>
      <c r="E14" s="16" t="s">
        <v>73</v>
      </c>
      <c r="F14" s="26" t="s">
        <v>25</v>
      </c>
      <c r="G14" s="25" t="s">
        <v>15</v>
      </c>
      <c r="H14" s="39">
        <f>SUM(H15:H19)</f>
        <v>972.9</v>
      </c>
      <c r="I14" s="39">
        <f>SUM(I15:I19)</f>
        <v>972.9</v>
      </c>
      <c r="J14" s="39">
        <f>SUM(J15:J19)</f>
        <v>0</v>
      </c>
      <c r="K14" s="39">
        <f>SUM(K15:K19)</f>
        <v>0</v>
      </c>
    </row>
    <row r="15" spans="1:11" ht="76.5" hidden="1" customHeight="1" x14ac:dyDescent="0.25">
      <c r="A15" s="24" t="s">
        <v>126</v>
      </c>
      <c r="B15" s="23" t="s">
        <v>72</v>
      </c>
      <c r="C15" s="12" t="s">
        <v>13</v>
      </c>
      <c r="D15" s="12" t="s">
        <v>70</v>
      </c>
      <c r="E15" s="12" t="s">
        <v>69</v>
      </c>
      <c r="F15" s="21" t="s">
        <v>25</v>
      </c>
      <c r="G15" s="52" t="s">
        <v>68</v>
      </c>
      <c r="H15" s="40">
        <f>SUM(I15:K15)</f>
        <v>0</v>
      </c>
      <c r="I15" s="40">
        <v>0</v>
      </c>
      <c r="J15" s="40"/>
      <c r="K15" s="40"/>
    </row>
    <row r="16" spans="1:11" ht="49.5" customHeight="1" x14ac:dyDescent="0.25">
      <c r="A16" s="24" t="s">
        <v>127</v>
      </c>
      <c r="B16" s="23" t="s">
        <v>147</v>
      </c>
      <c r="C16" s="12" t="s">
        <v>13</v>
      </c>
      <c r="D16" s="12" t="s">
        <v>65</v>
      </c>
      <c r="E16" s="12" t="s">
        <v>64</v>
      </c>
      <c r="F16" s="21" t="s">
        <v>25</v>
      </c>
      <c r="G16" s="52" t="s">
        <v>68</v>
      </c>
      <c r="H16" s="40">
        <f>SUM(I16:K16)</f>
        <v>678</v>
      </c>
      <c r="I16" s="40">
        <v>678</v>
      </c>
      <c r="J16" s="40">
        <v>0</v>
      </c>
      <c r="K16" s="40">
        <v>0</v>
      </c>
    </row>
    <row r="17" spans="1:11" ht="50.25" hidden="1" customHeight="1" x14ac:dyDescent="0.25">
      <c r="A17" s="24"/>
      <c r="B17" s="23" t="s">
        <v>67</v>
      </c>
      <c r="C17" s="12" t="s">
        <v>13</v>
      </c>
      <c r="D17" s="12" t="s">
        <v>65</v>
      </c>
      <c r="E17" s="12" t="s">
        <v>64</v>
      </c>
      <c r="F17" s="21" t="s">
        <v>43</v>
      </c>
      <c r="G17" s="52" t="s">
        <v>57</v>
      </c>
      <c r="H17" s="40">
        <f>SUM(I17:K17)</f>
        <v>0</v>
      </c>
      <c r="I17" s="40"/>
      <c r="J17" s="40"/>
      <c r="K17" s="40"/>
    </row>
    <row r="18" spans="1:11" ht="36.75" customHeight="1" x14ac:dyDescent="0.25">
      <c r="A18" s="24" t="s">
        <v>128</v>
      </c>
      <c r="B18" s="23" t="s">
        <v>63</v>
      </c>
      <c r="C18" s="12" t="s">
        <v>13</v>
      </c>
      <c r="D18" s="12" t="s">
        <v>59</v>
      </c>
      <c r="E18" s="12" t="s">
        <v>61</v>
      </c>
      <c r="F18" s="21" t="s">
        <v>25</v>
      </c>
      <c r="G18" s="52" t="s">
        <v>57</v>
      </c>
      <c r="H18" s="40">
        <f>SUM(I18:K18)</f>
        <v>167.6</v>
      </c>
      <c r="I18" s="40">
        <v>167.6</v>
      </c>
      <c r="J18" s="40">
        <v>0</v>
      </c>
      <c r="K18" s="40">
        <v>0</v>
      </c>
    </row>
    <row r="19" spans="1:11" ht="49.5" customHeight="1" x14ac:dyDescent="0.25">
      <c r="A19" s="24" t="s">
        <v>129</v>
      </c>
      <c r="B19" s="23" t="s">
        <v>148</v>
      </c>
      <c r="C19" s="12" t="s">
        <v>13</v>
      </c>
      <c r="D19" s="12" t="s">
        <v>59</v>
      </c>
      <c r="E19" s="12" t="s">
        <v>58</v>
      </c>
      <c r="F19" s="21" t="s">
        <v>25</v>
      </c>
      <c r="G19" s="52" t="s">
        <v>57</v>
      </c>
      <c r="H19" s="40">
        <f>SUM(I19:K19)</f>
        <v>127.3</v>
      </c>
      <c r="I19" s="40">
        <v>127.3</v>
      </c>
      <c r="J19" s="40">
        <v>0</v>
      </c>
      <c r="K19" s="40">
        <v>0</v>
      </c>
    </row>
    <row r="20" spans="1:11" ht="16.5" customHeight="1" x14ac:dyDescent="0.25">
      <c r="A20" s="29" t="s">
        <v>86</v>
      </c>
      <c r="B20" s="28" t="s">
        <v>88</v>
      </c>
      <c r="C20" s="25">
        <v>703</v>
      </c>
      <c r="D20" s="16" t="s">
        <v>28</v>
      </c>
      <c r="E20" s="25" t="s">
        <v>87</v>
      </c>
      <c r="F20" s="16" t="s">
        <v>25</v>
      </c>
      <c r="G20" s="25" t="s">
        <v>15</v>
      </c>
      <c r="H20" s="42">
        <f>H21+H25+H27+H36</f>
        <v>5568.12</v>
      </c>
      <c r="I20" s="42">
        <f>I21+I25+I27+I36</f>
        <v>5568.12</v>
      </c>
      <c r="J20" s="42">
        <f>J21+J25+J27+J36</f>
        <v>0</v>
      </c>
      <c r="K20" s="42">
        <f>K21+K25+K27+K36</f>
        <v>0</v>
      </c>
    </row>
    <row r="21" spans="1:11" ht="51" customHeight="1" x14ac:dyDescent="0.25">
      <c r="A21" s="29" t="s">
        <v>83</v>
      </c>
      <c r="B21" s="28" t="s">
        <v>56</v>
      </c>
      <c r="C21" s="16" t="s">
        <v>13</v>
      </c>
      <c r="D21" s="16" t="s">
        <v>51</v>
      </c>
      <c r="E21" s="16" t="s">
        <v>55</v>
      </c>
      <c r="F21" s="26" t="s">
        <v>25</v>
      </c>
      <c r="G21" s="25" t="s">
        <v>15</v>
      </c>
      <c r="H21" s="42">
        <f>H22</f>
        <v>71.900000000000006</v>
      </c>
      <c r="I21" s="42">
        <f>I22</f>
        <v>71.900000000000006</v>
      </c>
      <c r="J21" s="42">
        <f t="shared" ref="J21:K21" si="1">J22</f>
        <v>0</v>
      </c>
      <c r="K21" s="42">
        <f t="shared" si="1"/>
        <v>0</v>
      </c>
    </row>
    <row r="22" spans="1:11" ht="19.5" customHeight="1" x14ac:dyDescent="0.25">
      <c r="A22" s="70" t="s">
        <v>131</v>
      </c>
      <c r="B22" s="67" t="s">
        <v>54</v>
      </c>
      <c r="C22" s="12" t="s">
        <v>13</v>
      </c>
      <c r="D22" s="12" t="s">
        <v>35</v>
      </c>
      <c r="E22" s="12" t="s">
        <v>53</v>
      </c>
      <c r="F22" s="21" t="s">
        <v>25</v>
      </c>
      <c r="G22" s="52" t="s">
        <v>15</v>
      </c>
      <c r="H22" s="43">
        <f>H24+H23</f>
        <v>71.900000000000006</v>
      </c>
      <c r="I22" s="43">
        <f>I24+I23</f>
        <v>71.900000000000006</v>
      </c>
      <c r="J22" s="43">
        <f>J24+J23</f>
        <v>0</v>
      </c>
      <c r="K22" s="43">
        <f>K24+K23</f>
        <v>0</v>
      </c>
    </row>
    <row r="23" spans="1:11" ht="19.5" customHeight="1" x14ac:dyDescent="0.25">
      <c r="A23" s="71"/>
      <c r="B23" s="68"/>
      <c r="C23" s="12" t="s">
        <v>13</v>
      </c>
      <c r="D23" s="12" t="s">
        <v>35</v>
      </c>
      <c r="E23" s="12" t="s">
        <v>53</v>
      </c>
      <c r="F23" s="21" t="s">
        <v>43</v>
      </c>
      <c r="G23" s="52" t="s">
        <v>10</v>
      </c>
      <c r="H23" s="43">
        <f>SUM(I23:K23)</f>
        <v>71.900000000000006</v>
      </c>
      <c r="I23" s="43">
        <v>71.900000000000006</v>
      </c>
      <c r="J23" s="43">
        <v>0</v>
      </c>
      <c r="K23" s="43">
        <v>0</v>
      </c>
    </row>
    <row r="24" spans="1:11" ht="42" hidden="1" customHeight="1" x14ac:dyDescent="0.25">
      <c r="A24" s="72"/>
      <c r="B24" s="69"/>
      <c r="C24" s="12" t="s">
        <v>13</v>
      </c>
      <c r="D24" s="12" t="s">
        <v>35</v>
      </c>
      <c r="E24" s="12" t="s">
        <v>53</v>
      </c>
      <c r="F24" s="21" t="s">
        <v>42</v>
      </c>
      <c r="G24" s="52" t="s">
        <v>10</v>
      </c>
      <c r="H24" s="43">
        <f>SUM(I24:K24)</f>
        <v>0</v>
      </c>
      <c r="I24" s="43">
        <v>0</v>
      </c>
      <c r="J24" s="43">
        <v>0</v>
      </c>
      <c r="K24" s="43">
        <v>0</v>
      </c>
    </row>
    <row r="25" spans="1:11" ht="51.75" hidden="1" customHeight="1" x14ac:dyDescent="0.25">
      <c r="A25" s="29" t="s">
        <v>78</v>
      </c>
      <c r="B25" s="28" t="s">
        <v>52</v>
      </c>
      <c r="C25" s="16" t="s">
        <v>13</v>
      </c>
      <c r="D25" s="16" t="s">
        <v>51</v>
      </c>
      <c r="E25" s="16" t="s">
        <v>50</v>
      </c>
      <c r="F25" s="26" t="s">
        <v>25</v>
      </c>
      <c r="G25" s="25" t="s">
        <v>15</v>
      </c>
      <c r="H25" s="42">
        <f t="shared" ref="H25:H27" si="2">SUM(I25:K25)</f>
        <v>0</v>
      </c>
      <c r="I25" s="42">
        <f>I26</f>
        <v>0</v>
      </c>
      <c r="J25" s="42">
        <f>J26</f>
        <v>0</v>
      </c>
      <c r="K25" s="42">
        <f>K26</f>
        <v>0</v>
      </c>
    </row>
    <row r="26" spans="1:11" ht="42" hidden="1" customHeight="1" x14ac:dyDescent="0.25">
      <c r="A26" s="24" t="s">
        <v>132</v>
      </c>
      <c r="B26" s="23" t="s">
        <v>49</v>
      </c>
      <c r="C26" s="12" t="s">
        <v>13</v>
      </c>
      <c r="D26" s="12" t="s">
        <v>35</v>
      </c>
      <c r="E26" s="12" t="s">
        <v>48</v>
      </c>
      <c r="F26" s="21" t="s">
        <v>42</v>
      </c>
      <c r="G26" s="52" t="s">
        <v>10</v>
      </c>
      <c r="H26" s="43">
        <f t="shared" si="2"/>
        <v>0</v>
      </c>
      <c r="I26" s="43">
        <v>0</v>
      </c>
      <c r="J26" s="43">
        <v>0</v>
      </c>
      <c r="K26" s="43">
        <v>0</v>
      </c>
    </row>
    <row r="27" spans="1:11" ht="42" customHeight="1" x14ac:dyDescent="0.25">
      <c r="A27" s="29" t="s">
        <v>133</v>
      </c>
      <c r="B27" s="28" t="s">
        <v>47</v>
      </c>
      <c r="C27" s="16" t="s">
        <v>13</v>
      </c>
      <c r="D27" s="16" t="s">
        <v>28</v>
      </c>
      <c r="E27" s="16" t="s">
        <v>46</v>
      </c>
      <c r="F27" s="26" t="s">
        <v>25</v>
      </c>
      <c r="G27" s="25" t="s">
        <v>15</v>
      </c>
      <c r="H27" s="42">
        <f t="shared" si="2"/>
        <v>5496.22</v>
      </c>
      <c r="I27" s="42">
        <f>I28+I32+I33+I34+I35</f>
        <v>5496.22</v>
      </c>
      <c r="J27" s="42">
        <f>J28+J32+J33+J34+J35</f>
        <v>0</v>
      </c>
      <c r="K27" s="42">
        <f>K28+K32+K33+K34+K35</f>
        <v>0</v>
      </c>
    </row>
    <row r="28" spans="1:11" ht="17.25" customHeight="1" x14ac:dyDescent="0.25">
      <c r="A28" s="70" t="s">
        <v>134</v>
      </c>
      <c r="B28" s="67" t="s">
        <v>45</v>
      </c>
      <c r="C28" s="12" t="s">
        <v>13</v>
      </c>
      <c r="D28" s="12" t="s">
        <v>35</v>
      </c>
      <c r="E28" s="12" t="s">
        <v>41</v>
      </c>
      <c r="F28" s="21" t="s">
        <v>25</v>
      </c>
      <c r="G28" s="52" t="s">
        <v>15</v>
      </c>
      <c r="H28" s="43">
        <f>SUM(H29:H31)</f>
        <v>1416.2</v>
      </c>
      <c r="I28" s="43">
        <f>SUM(I29:I31)</f>
        <v>1416.2</v>
      </c>
      <c r="J28" s="43">
        <f>SUM(J29:J31)</f>
        <v>0</v>
      </c>
      <c r="K28" s="43">
        <f>SUM(K29:K31)</f>
        <v>0</v>
      </c>
    </row>
    <row r="29" spans="1:11" ht="17.25" customHeight="1" x14ac:dyDescent="0.25">
      <c r="A29" s="71"/>
      <c r="B29" s="68"/>
      <c r="C29" s="12" t="s">
        <v>13</v>
      </c>
      <c r="D29" s="12" t="s">
        <v>35</v>
      </c>
      <c r="E29" s="12" t="s">
        <v>41</v>
      </c>
      <c r="F29" s="21" t="s">
        <v>43</v>
      </c>
      <c r="G29" s="52" t="s">
        <v>10</v>
      </c>
      <c r="H29" s="43">
        <f t="shared" ref="H29:H36" si="3">SUM(I29:K29)</f>
        <v>516.20000000000005</v>
      </c>
      <c r="I29" s="43">
        <v>516.20000000000005</v>
      </c>
      <c r="J29" s="43">
        <v>0</v>
      </c>
      <c r="K29" s="43">
        <v>0</v>
      </c>
    </row>
    <row r="30" spans="1:11" ht="17.25" customHeight="1" x14ac:dyDescent="0.25">
      <c r="A30" s="71"/>
      <c r="B30" s="68"/>
      <c r="C30" s="12" t="s">
        <v>13</v>
      </c>
      <c r="D30" s="12" t="s">
        <v>35</v>
      </c>
      <c r="E30" s="12" t="s">
        <v>41</v>
      </c>
      <c r="F30" s="21" t="s">
        <v>42</v>
      </c>
      <c r="G30" s="52" t="s">
        <v>10</v>
      </c>
      <c r="H30" s="43">
        <f t="shared" si="3"/>
        <v>900</v>
      </c>
      <c r="I30" s="43">
        <v>900</v>
      </c>
      <c r="J30" s="43">
        <v>0</v>
      </c>
      <c r="K30" s="43">
        <v>0</v>
      </c>
    </row>
    <row r="31" spans="1:11" ht="31.5" hidden="1" customHeight="1" x14ac:dyDescent="0.25">
      <c r="A31" s="72"/>
      <c r="B31" s="69"/>
      <c r="C31" s="12" t="s">
        <v>13</v>
      </c>
      <c r="D31" s="12" t="s">
        <v>35</v>
      </c>
      <c r="E31" s="12" t="s">
        <v>41</v>
      </c>
      <c r="F31" s="21" t="s">
        <v>37</v>
      </c>
      <c r="G31" s="52" t="s">
        <v>10</v>
      </c>
      <c r="H31" s="43">
        <f t="shared" si="3"/>
        <v>0</v>
      </c>
      <c r="I31" s="43">
        <v>0</v>
      </c>
      <c r="J31" s="43">
        <v>0</v>
      </c>
      <c r="K31" s="43">
        <v>0</v>
      </c>
    </row>
    <row r="32" spans="1:11" ht="62.25" customHeight="1" x14ac:dyDescent="0.25">
      <c r="A32" s="24" t="s">
        <v>135</v>
      </c>
      <c r="B32" s="23" t="s">
        <v>40</v>
      </c>
      <c r="C32" s="12" t="s">
        <v>13</v>
      </c>
      <c r="D32" s="12" t="s">
        <v>35</v>
      </c>
      <c r="E32" s="12" t="s">
        <v>38</v>
      </c>
      <c r="F32" s="21" t="s">
        <v>37</v>
      </c>
      <c r="G32" s="52" t="s">
        <v>10</v>
      </c>
      <c r="H32" s="43">
        <f t="shared" si="3"/>
        <v>52.32</v>
      </c>
      <c r="I32" s="43">
        <v>52.32</v>
      </c>
      <c r="J32" s="43">
        <v>0</v>
      </c>
      <c r="K32" s="43">
        <v>0</v>
      </c>
    </row>
    <row r="33" spans="1:11" ht="82.5" hidden="1" customHeight="1" x14ac:dyDescent="0.25">
      <c r="A33" s="24" t="s">
        <v>138</v>
      </c>
      <c r="B33" s="23" t="s">
        <v>124</v>
      </c>
      <c r="C33" s="12" t="s">
        <v>13</v>
      </c>
      <c r="D33" s="12" t="s">
        <v>35</v>
      </c>
      <c r="E33" s="12" t="s">
        <v>34</v>
      </c>
      <c r="F33" s="21" t="s">
        <v>20</v>
      </c>
      <c r="G33" s="52" t="s">
        <v>10</v>
      </c>
      <c r="H33" s="43">
        <f t="shared" si="3"/>
        <v>0</v>
      </c>
      <c r="I33" s="43">
        <v>0</v>
      </c>
      <c r="J33" s="43">
        <v>0</v>
      </c>
      <c r="K33" s="43">
        <v>0</v>
      </c>
    </row>
    <row r="34" spans="1:11" ht="51.75" customHeight="1" x14ac:dyDescent="0.25">
      <c r="A34" s="24" t="s">
        <v>153</v>
      </c>
      <c r="B34" s="23" t="s">
        <v>33</v>
      </c>
      <c r="C34" s="12" t="s">
        <v>13</v>
      </c>
      <c r="D34" s="12" t="s">
        <v>31</v>
      </c>
      <c r="E34" s="12" t="s">
        <v>30</v>
      </c>
      <c r="F34" s="21" t="s">
        <v>29</v>
      </c>
      <c r="G34" s="52" t="s">
        <v>10</v>
      </c>
      <c r="H34" s="43">
        <f t="shared" si="3"/>
        <v>27.7</v>
      </c>
      <c r="I34" s="43">
        <v>27.7</v>
      </c>
      <c r="J34" s="43">
        <v>0</v>
      </c>
      <c r="K34" s="43">
        <v>0</v>
      </c>
    </row>
    <row r="35" spans="1:11" ht="27" customHeight="1" x14ac:dyDescent="0.25">
      <c r="A35" s="24" t="s">
        <v>154</v>
      </c>
      <c r="B35" s="23" t="s">
        <v>155</v>
      </c>
      <c r="C35" s="12" t="s">
        <v>13</v>
      </c>
      <c r="D35" s="12" t="s">
        <v>28</v>
      </c>
      <c r="E35" s="12" t="s">
        <v>156</v>
      </c>
      <c r="F35" s="21" t="s">
        <v>29</v>
      </c>
      <c r="G35" s="54" t="s">
        <v>10</v>
      </c>
      <c r="H35" s="43">
        <f t="shared" si="3"/>
        <v>4000</v>
      </c>
      <c r="I35" s="43">
        <v>4000</v>
      </c>
      <c r="J35" s="43"/>
      <c r="K35" s="43"/>
    </row>
    <row r="36" spans="1:11" ht="51.75" hidden="1" customHeight="1" x14ac:dyDescent="0.25">
      <c r="A36" s="29" t="s">
        <v>139</v>
      </c>
      <c r="B36" s="28" t="s">
        <v>27</v>
      </c>
      <c r="C36" s="12" t="s">
        <v>13</v>
      </c>
      <c r="D36" s="16" t="s">
        <v>22</v>
      </c>
      <c r="E36" s="16" t="s">
        <v>26</v>
      </c>
      <c r="F36" s="26" t="s">
        <v>25</v>
      </c>
      <c r="G36" s="25" t="s">
        <v>15</v>
      </c>
      <c r="H36" s="42">
        <f t="shared" si="3"/>
        <v>0</v>
      </c>
      <c r="I36" s="42">
        <f>I37</f>
        <v>0</v>
      </c>
      <c r="J36" s="42">
        <f>J37</f>
        <v>0</v>
      </c>
      <c r="K36" s="42">
        <f>K37</f>
        <v>0</v>
      </c>
    </row>
    <row r="37" spans="1:11" ht="51.75" hidden="1" customHeight="1" x14ac:dyDescent="0.25">
      <c r="A37" s="24" t="s">
        <v>140</v>
      </c>
      <c r="B37" s="23" t="s">
        <v>24</v>
      </c>
      <c r="C37" s="12" t="s">
        <v>13</v>
      </c>
      <c r="D37" s="12" t="s">
        <v>22</v>
      </c>
      <c r="E37" s="12" t="s">
        <v>21</v>
      </c>
      <c r="F37" s="21" t="s">
        <v>20</v>
      </c>
      <c r="G37" s="52" t="s">
        <v>10</v>
      </c>
      <c r="H37" s="43">
        <f>SUM(I37:K37)</f>
        <v>0</v>
      </c>
      <c r="I37" s="43">
        <v>0</v>
      </c>
      <c r="J37" s="43">
        <v>0</v>
      </c>
      <c r="K37" s="43">
        <v>0</v>
      </c>
    </row>
    <row r="38" spans="1:11" ht="21.75" customHeight="1" x14ac:dyDescent="0.25">
      <c r="A38" s="19" t="s">
        <v>142</v>
      </c>
      <c r="B38" s="55" t="s">
        <v>88</v>
      </c>
      <c r="C38" s="25">
        <v>703</v>
      </c>
      <c r="D38" s="48" t="s">
        <v>28</v>
      </c>
      <c r="E38" s="25" t="s">
        <v>87</v>
      </c>
      <c r="F38" s="48" t="s">
        <v>25</v>
      </c>
      <c r="G38" s="25" t="s">
        <v>15</v>
      </c>
      <c r="H38" s="44">
        <f>H39</f>
        <v>96.8</v>
      </c>
      <c r="I38" s="44">
        <f t="shared" ref="I38:K38" si="4">I39</f>
        <v>96.8</v>
      </c>
      <c r="J38" s="44">
        <f t="shared" si="4"/>
        <v>0</v>
      </c>
      <c r="K38" s="44">
        <f t="shared" si="4"/>
        <v>0</v>
      </c>
    </row>
    <row r="39" spans="1:11" ht="51" customHeight="1" x14ac:dyDescent="0.25">
      <c r="A39" s="19" t="s">
        <v>130</v>
      </c>
      <c r="B39" s="18" t="s">
        <v>19</v>
      </c>
      <c r="C39" s="16" t="s">
        <v>13</v>
      </c>
      <c r="D39" s="15" t="s">
        <v>16</v>
      </c>
      <c r="E39" s="14" t="s">
        <v>18</v>
      </c>
      <c r="F39" s="13" t="s">
        <v>25</v>
      </c>
      <c r="G39" s="25" t="s">
        <v>15</v>
      </c>
      <c r="H39" s="44">
        <f>SUM(I39:K39)</f>
        <v>96.8</v>
      </c>
      <c r="I39" s="42">
        <f>I40</f>
        <v>96.8</v>
      </c>
      <c r="J39" s="42">
        <f>J40</f>
        <v>0</v>
      </c>
      <c r="K39" s="42">
        <f>K40</f>
        <v>0</v>
      </c>
    </row>
    <row r="40" spans="1:11" ht="19.5" customHeight="1" x14ac:dyDescent="0.25">
      <c r="A40" s="78" t="s">
        <v>141</v>
      </c>
      <c r="B40" s="75" t="s">
        <v>17</v>
      </c>
      <c r="C40" s="12" t="s">
        <v>13</v>
      </c>
      <c r="D40" s="11" t="s">
        <v>16</v>
      </c>
      <c r="E40" s="10" t="s">
        <v>11</v>
      </c>
      <c r="F40" s="9" t="s">
        <v>29</v>
      </c>
      <c r="G40" s="52" t="s">
        <v>15</v>
      </c>
      <c r="H40" s="45">
        <f>SUM(I40:K40)</f>
        <v>96.8</v>
      </c>
      <c r="I40" s="43">
        <f>SUM(I41:I42)</f>
        <v>96.8</v>
      </c>
      <c r="J40" s="43">
        <f>SUM(J41:J42)</f>
        <v>0</v>
      </c>
      <c r="K40" s="43">
        <f>SUM(K41:K42)</f>
        <v>0</v>
      </c>
    </row>
    <row r="41" spans="1:11" ht="17.25" customHeight="1" x14ac:dyDescent="0.25">
      <c r="A41" s="79"/>
      <c r="B41" s="76"/>
      <c r="C41" s="12" t="s">
        <v>13</v>
      </c>
      <c r="D41" s="11" t="s">
        <v>14</v>
      </c>
      <c r="E41" s="10" t="s">
        <v>11</v>
      </c>
      <c r="F41" s="9" t="s">
        <v>29</v>
      </c>
      <c r="G41" s="52" t="s">
        <v>10</v>
      </c>
      <c r="H41" s="45">
        <f>SUM(I41:K41)</f>
        <v>53.5</v>
      </c>
      <c r="I41" s="43">
        <v>53.5</v>
      </c>
      <c r="J41" s="43">
        <v>0</v>
      </c>
      <c r="K41" s="43">
        <v>0</v>
      </c>
    </row>
    <row r="42" spans="1:11" ht="17.25" customHeight="1" x14ac:dyDescent="0.25">
      <c r="A42" s="80"/>
      <c r="B42" s="77"/>
      <c r="C42" s="12" t="s">
        <v>13</v>
      </c>
      <c r="D42" s="11" t="s">
        <v>12</v>
      </c>
      <c r="E42" s="10" t="s">
        <v>11</v>
      </c>
      <c r="F42" s="9" t="s">
        <v>29</v>
      </c>
      <c r="G42" s="52" t="s">
        <v>10</v>
      </c>
      <c r="H42" s="45">
        <f>SUM(I42:K42)</f>
        <v>43.3</v>
      </c>
      <c r="I42" s="43">
        <v>43.3</v>
      </c>
      <c r="J42" s="43">
        <v>0</v>
      </c>
      <c r="K42" s="43">
        <v>0</v>
      </c>
    </row>
    <row r="43" spans="1:11" ht="15.75" customHeight="1" x14ac:dyDescent="0.25">
      <c r="A43" s="8" t="s">
        <v>9</v>
      </c>
      <c r="B43" s="6"/>
      <c r="C43" s="6"/>
      <c r="D43" s="6"/>
      <c r="E43" s="6"/>
      <c r="F43" s="6"/>
      <c r="G43" s="5"/>
      <c r="H43" s="50">
        <f t="shared" ref="H43:H45" si="5">I43+J43+K43</f>
        <v>11795</v>
      </c>
      <c r="I43" s="50">
        <f>I6+I10+I20+I38</f>
        <v>11795</v>
      </c>
      <c r="J43" s="50">
        <f>J6+J10+J20+J38</f>
        <v>0</v>
      </c>
      <c r="K43" s="50">
        <f>K6+K10+K20+K38</f>
        <v>0</v>
      </c>
    </row>
    <row r="44" spans="1:11" ht="15.75" customHeight="1" x14ac:dyDescent="0.25">
      <c r="A44" s="8" t="s">
        <v>8</v>
      </c>
      <c r="B44" s="7" t="s">
        <v>7</v>
      </c>
      <c r="C44" s="6"/>
      <c r="D44" s="6"/>
      <c r="E44" s="6"/>
      <c r="F44" s="6"/>
      <c r="G44" s="5"/>
      <c r="H44" s="50">
        <f t="shared" si="5"/>
        <v>678</v>
      </c>
      <c r="I44" s="50">
        <f>I15+I16</f>
        <v>678</v>
      </c>
      <c r="J44" s="50">
        <f>J15+J16</f>
        <v>0</v>
      </c>
      <c r="K44" s="50">
        <f>K15+K16</f>
        <v>0</v>
      </c>
    </row>
    <row r="45" spans="1:11" ht="15.75" customHeight="1" x14ac:dyDescent="0.25">
      <c r="A45" s="8" t="s">
        <v>6</v>
      </c>
      <c r="B45" s="7" t="s">
        <v>5</v>
      </c>
      <c r="C45" s="6"/>
      <c r="D45" s="6"/>
      <c r="E45" s="6"/>
      <c r="F45" s="6"/>
      <c r="G45" s="5"/>
      <c r="H45" s="50">
        <f t="shared" si="5"/>
        <v>294.89999999999998</v>
      </c>
      <c r="I45" s="50">
        <f>I8+I17+I18+I19</f>
        <v>294.89999999999998</v>
      </c>
      <c r="J45" s="50">
        <f>J8+J17+J18+J19</f>
        <v>0</v>
      </c>
      <c r="K45" s="50">
        <f>K8+K17+K18+K19</f>
        <v>0</v>
      </c>
    </row>
    <row r="46" spans="1:11" ht="17.25" customHeight="1" x14ac:dyDescent="0.25">
      <c r="A46" s="8" t="s">
        <v>4</v>
      </c>
      <c r="B46" s="7" t="s">
        <v>1</v>
      </c>
      <c r="C46" s="6"/>
      <c r="D46" s="6"/>
      <c r="E46" s="6"/>
      <c r="F46" s="6"/>
      <c r="G46" s="5"/>
      <c r="H46" s="50">
        <f>I46+J46+K46</f>
        <v>10822.099999999999</v>
      </c>
      <c r="I46" s="50">
        <f>I42+I41+I37+I35+I34+I33+I32+I28+I26+I22+I13+I12+I9</f>
        <v>10822.099999999999</v>
      </c>
      <c r="J46" s="50">
        <f>J42+J41+J37+J35+J34+J33+J32+J28+J26+J22+J13+J12+J9</f>
        <v>0</v>
      </c>
      <c r="K46" s="50">
        <f>K42+K41+K37+K35+K34+K33+K32+K28+K26+K22+K13+K12+K9</f>
        <v>0</v>
      </c>
    </row>
    <row r="47" spans="1:11" ht="64.5" customHeight="1" x14ac:dyDescent="0.25">
      <c r="A47" s="94" t="s">
        <v>157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1:11" ht="17.25" customHeight="1" x14ac:dyDescent="0.25">
      <c r="A48" s="2"/>
      <c r="B48" s="2"/>
      <c r="C48" s="2"/>
      <c r="D48" s="2"/>
      <c r="E48" s="2"/>
      <c r="F48" s="2"/>
      <c r="G48" s="2"/>
      <c r="H48" s="2"/>
      <c r="I48" s="1"/>
      <c r="J48" s="1"/>
      <c r="K48" s="1"/>
    </row>
    <row r="49" spans="1:11" ht="26.25" customHeight="1" x14ac:dyDescent="0.25">
      <c r="A49" s="2"/>
      <c r="B49" s="51" t="s">
        <v>2</v>
      </c>
      <c r="C49" s="57"/>
      <c r="D49" s="57"/>
      <c r="E49" s="57"/>
      <c r="F49" s="57"/>
      <c r="G49" s="57"/>
      <c r="H49" s="58" t="s">
        <v>3</v>
      </c>
      <c r="I49" s="58"/>
      <c r="J49" s="58"/>
      <c r="K49" s="58"/>
    </row>
    <row r="50" spans="1:11" ht="15" customHeight="1" x14ac:dyDescent="0.25">
      <c r="A50" s="2"/>
      <c r="B50" s="4"/>
      <c r="C50" s="4"/>
      <c r="D50" s="4"/>
      <c r="E50" s="4"/>
      <c r="G50" s="3"/>
      <c r="H50" s="3"/>
      <c r="I50" s="3"/>
      <c r="J50" s="3"/>
    </row>
    <row r="51" spans="1:11" ht="21" customHeight="1" x14ac:dyDescent="0.25">
      <c r="A51" s="4"/>
      <c r="B51" s="4"/>
      <c r="C51" s="4"/>
      <c r="D51" s="4"/>
      <c r="E51" s="4"/>
      <c r="G51" s="3"/>
      <c r="H51" s="3"/>
      <c r="I51" s="3"/>
      <c r="J51" s="3"/>
    </row>
  </sheetData>
  <mergeCells count="21">
    <mergeCell ref="C49:G49"/>
    <mergeCell ref="H49:K49"/>
    <mergeCell ref="A40:A42"/>
    <mergeCell ref="B40:B42"/>
    <mergeCell ref="A28:A31"/>
    <mergeCell ref="B28:B31"/>
    <mergeCell ref="F3:F4"/>
    <mergeCell ref="H3:H4"/>
    <mergeCell ref="I3:K3"/>
    <mergeCell ref="A1:K1"/>
    <mergeCell ref="A47:K47"/>
    <mergeCell ref="A2:A4"/>
    <mergeCell ref="B2:B4"/>
    <mergeCell ref="C2:F2"/>
    <mergeCell ref="G2:G4"/>
    <mergeCell ref="H2:K2"/>
    <mergeCell ref="C3:C4"/>
    <mergeCell ref="D3:D4"/>
    <mergeCell ref="E3:E4"/>
    <mergeCell ref="A22:A24"/>
    <mergeCell ref="B22:B24"/>
  </mergeCells>
  <pageMargins left="0.56999999999999995" right="0.21" top="0.45" bottom="0.36" header="0.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Изменения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 Елена Валерьевна</dc:creator>
  <cp:lastModifiedBy>Едачева Ольга Викторовна</cp:lastModifiedBy>
  <cp:lastPrinted>2022-12-08T08:06:43Z</cp:lastPrinted>
  <dcterms:created xsi:type="dcterms:W3CDTF">2022-05-23T11:09:17Z</dcterms:created>
  <dcterms:modified xsi:type="dcterms:W3CDTF">2022-12-21T06:24:39Z</dcterms:modified>
</cp:coreProperties>
</file>