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Постановления\2022\07\P_352_О\"/>
    </mc:Choice>
  </mc:AlternateContent>
  <bookViews>
    <workbookView xWindow="0" yWindow="0" windowWidth="20490" windowHeight="7155" activeTab="1"/>
  </bookViews>
  <sheets>
    <sheet name="Лист1" sheetId="5" r:id="rId1"/>
    <sheet name="Формулы для работы" sheetId="4" r:id="rId2"/>
  </sheets>
  <definedNames>
    <definedName name="_xlnm.Print_Area" localSheetId="1">'Формулы для работы'!$A$1:$L$186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K17" i="4"/>
  <c r="K16" i="4"/>
  <c r="I17" i="4"/>
  <c r="I18" i="4"/>
  <c r="I16" i="4"/>
  <c r="K111" i="4"/>
  <c r="I111" i="4" s="1"/>
  <c r="I113" i="4"/>
  <c r="I114" i="4"/>
  <c r="I115" i="4"/>
  <c r="I112" i="4"/>
  <c r="J110" i="4"/>
  <c r="J76" i="4"/>
  <c r="K76" i="4"/>
  <c r="L76" i="4"/>
  <c r="J75" i="4"/>
  <c r="K75" i="4"/>
  <c r="L75" i="4"/>
  <c r="I76" i="4"/>
  <c r="I75" i="4"/>
  <c r="I110" i="4" l="1"/>
  <c r="I109" i="4" s="1"/>
  <c r="J178" i="4" l="1"/>
  <c r="K178" i="4"/>
  <c r="L178" i="4"/>
  <c r="I178" i="4"/>
  <c r="J177" i="4"/>
  <c r="K177" i="4"/>
  <c r="L177" i="4"/>
  <c r="I177" i="4"/>
  <c r="J173" i="4"/>
  <c r="J172" i="4" s="1"/>
  <c r="J176" i="4" s="1"/>
  <c r="K173" i="4"/>
  <c r="K172" i="4" s="1"/>
  <c r="K176" i="4" s="1"/>
  <c r="L173" i="4"/>
  <c r="L172" i="4" s="1"/>
  <c r="L176" i="4" s="1"/>
  <c r="I173" i="4"/>
  <c r="I172" i="4" s="1"/>
  <c r="I176" i="4" s="1"/>
  <c r="J169" i="4"/>
  <c r="K169" i="4"/>
  <c r="L169" i="4"/>
  <c r="I169" i="4"/>
  <c r="J168" i="4"/>
  <c r="K168" i="4"/>
  <c r="L168" i="4"/>
  <c r="I168" i="4"/>
  <c r="I167" i="4"/>
  <c r="I166" i="4"/>
  <c r="J153" i="4"/>
  <c r="K153" i="4"/>
  <c r="L153" i="4"/>
  <c r="J152" i="4"/>
  <c r="K152" i="4"/>
  <c r="L152" i="4"/>
  <c r="J149" i="4"/>
  <c r="J148" i="4" s="1"/>
  <c r="J165" i="4" s="1"/>
  <c r="K149" i="4"/>
  <c r="K148" i="4" s="1"/>
  <c r="K165" i="4" s="1"/>
  <c r="L149" i="4"/>
  <c r="L148" i="4" s="1"/>
  <c r="L165" i="4" s="1"/>
  <c r="I149" i="4"/>
  <c r="I148" i="4" s="1"/>
  <c r="I165" i="4" s="1"/>
  <c r="I153" i="4"/>
  <c r="I152" i="4"/>
  <c r="J167" i="4"/>
  <c r="K167" i="4"/>
  <c r="L167" i="4"/>
  <c r="L166" i="4"/>
  <c r="K166" i="4"/>
  <c r="J166" i="4"/>
  <c r="J145" i="4"/>
  <c r="K145" i="4"/>
  <c r="L145" i="4"/>
  <c r="I145" i="4"/>
  <c r="J144" i="4"/>
  <c r="K144" i="4"/>
  <c r="L144" i="4"/>
  <c r="I144" i="4"/>
  <c r="J138" i="4"/>
  <c r="J137" i="4" s="1"/>
  <c r="J143" i="4" s="1"/>
  <c r="K138" i="4"/>
  <c r="K137" i="4" s="1"/>
  <c r="K143" i="4" s="1"/>
  <c r="L138" i="4"/>
  <c r="L137" i="4" s="1"/>
  <c r="L143" i="4" s="1"/>
  <c r="I138" i="4"/>
  <c r="I137" i="4" s="1"/>
  <c r="I143" i="4" s="1"/>
  <c r="J134" i="4"/>
  <c r="K134" i="4"/>
  <c r="L134" i="4"/>
  <c r="I134" i="4"/>
  <c r="J131" i="4"/>
  <c r="J130" i="4" s="1"/>
  <c r="J133" i="4" s="1"/>
  <c r="K131" i="4"/>
  <c r="K130" i="4" s="1"/>
  <c r="K133" i="4" s="1"/>
  <c r="L131" i="4"/>
  <c r="L130" i="4" s="1"/>
  <c r="L133" i="4" s="1"/>
  <c r="I131" i="4"/>
  <c r="I130" i="4" s="1"/>
  <c r="I133" i="4" s="1"/>
  <c r="J127" i="4"/>
  <c r="K127" i="4"/>
  <c r="L127" i="4"/>
  <c r="I127" i="4"/>
  <c r="J122" i="4"/>
  <c r="J121" i="4" s="1"/>
  <c r="J126" i="4" s="1"/>
  <c r="K122" i="4"/>
  <c r="K121" i="4" s="1"/>
  <c r="K126" i="4" s="1"/>
  <c r="L122" i="4"/>
  <c r="L121" i="4" s="1"/>
  <c r="L126" i="4" s="1"/>
  <c r="I122" i="4"/>
  <c r="I121" i="4" s="1"/>
  <c r="I126" i="4" s="1"/>
  <c r="J118" i="4"/>
  <c r="K118" i="4"/>
  <c r="L118" i="4"/>
  <c r="I118" i="4"/>
  <c r="J117" i="4"/>
  <c r="K117" i="4"/>
  <c r="L117" i="4"/>
  <c r="I117" i="4"/>
  <c r="J109" i="4"/>
  <c r="J116" i="4" s="1"/>
  <c r="K110" i="4"/>
  <c r="K109" i="4" s="1"/>
  <c r="K116" i="4" s="1"/>
  <c r="L110" i="4"/>
  <c r="L109" i="4" s="1"/>
  <c r="L116" i="4" s="1"/>
  <c r="I116" i="4"/>
  <c r="J106" i="4"/>
  <c r="K106" i="4"/>
  <c r="L106" i="4"/>
  <c r="I106" i="4"/>
  <c r="J99" i="4"/>
  <c r="J98" i="4" s="1"/>
  <c r="J105" i="4" s="1"/>
  <c r="K99" i="4"/>
  <c r="K98" i="4" s="1"/>
  <c r="K105" i="4" s="1"/>
  <c r="L99" i="4"/>
  <c r="L98" i="4" s="1"/>
  <c r="L105" i="4" s="1"/>
  <c r="I99" i="4"/>
  <c r="I98" i="4" s="1"/>
  <c r="I105" i="4" s="1"/>
  <c r="J95" i="4"/>
  <c r="K95" i="4"/>
  <c r="L95" i="4"/>
  <c r="I95" i="4"/>
  <c r="J94" i="4"/>
  <c r="K94" i="4"/>
  <c r="J70" i="4"/>
  <c r="K70" i="4"/>
  <c r="L70" i="4"/>
  <c r="I70" i="4"/>
  <c r="L69" i="4"/>
  <c r="J69" i="4"/>
  <c r="K69" i="4"/>
  <c r="I69" i="4"/>
  <c r="J65" i="4"/>
  <c r="J64" i="4" s="1"/>
  <c r="J68" i="4" s="1"/>
  <c r="K65" i="4"/>
  <c r="K64" i="4" s="1"/>
  <c r="K68" i="4" s="1"/>
  <c r="L65" i="4"/>
  <c r="L64" i="4" s="1"/>
  <c r="L68" i="4" s="1"/>
  <c r="I65" i="4"/>
  <c r="I64" i="4" s="1"/>
  <c r="I68" i="4" s="1"/>
  <c r="J61" i="4"/>
  <c r="K61" i="4"/>
  <c r="L61" i="4"/>
  <c r="I61" i="4"/>
  <c r="L60" i="4"/>
  <c r="K60" i="4"/>
  <c r="J60" i="4"/>
  <c r="I60" i="4"/>
  <c r="L56" i="4"/>
  <c r="L55" i="4" s="1"/>
  <c r="L52" i="4" s="1"/>
  <c r="L51" i="4" s="1"/>
  <c r="L59" i="4" s="1"/>
  <c r="K56" i="4"/>
  <c r="K55" i="4" s="1"/>
  <c r="K52" i="4" s="1"/>
  <c r="K51" i="4" s="1"/>
  <c r="K59" i="4" s="1"/>
  <c r="J56" i="4"/>
  <c r="J55" i="4" s="1"/>
  <c r="J52" i="4" s="1"/>
  <c r="J51" i="4" s="1"/>
  <c r="J59" i="4" s="1"/>
  <c r="I56" i="4"/>
  <c r="I55" i="4" s="1"/>
  <c r="I52" i="4" s="1"/>
  <c r="I51" i="4" s="1"/>
  <c r="I59" i="4" s="1"/>
  <c r="J46" i="4"/>
  <c r="K46" i="4"/>
  <c r="L46" i="4"/>
  <c r="I46" i="4"/>
  <c r="J45" i="4"/>
  <c r="K45" i="4"/>
  <c r="L45" i="4"/>
  <c r="I45" i="4"/>
  <c r="J44" i="4"/>
  <c r="K44" i="4"/>
  <c r="L44" i="4"/>
  <c r="I44" i="4"/>
  <c r="J43" i="4"/>
  <c r="K43" i="4"/>
  <c r="L43" i="4"/>
  <c r="I43" i="4"/>
  <c r="J34" i="4"/>
  <c r="J33" i="4" s="1"/>
  <c r="J42" i="4" s="1"/>
  <c r="K34" i="4"/>
  <c r="K33" i="4" s="1"/>
  <c r="K42" i="4" s="1"/>
  <c r="L34" i="4"/>
  <c r="L33" i="4" s="1"/>
  <c r="L42" i="4" s="1"/>
  <c r="I34" i="4"/>
  <c r="I33" i="4" s="1"/>
  <c r="I42" i="4" s="1"/>
  <c r="J28" i="4"/>
  <c r="K28" i="4"/>
  <c r="L28" i="4"/>
  <c r="I28" i="4"/>
  <c r="L27" i="4"/>
  <c r="K27" i="4"/>
  <c r="J27" i="4"/>
  <c r="I27" i="4"/>
  <c r="J24" i="4"/>
  <c r="J23" i="4" s="1"/>
  <c r="J29" i="4" s="1"/>
  <c r="K24" i="4"/>
  <c r="K23" i="4" s="1"/>
  <c r="K29" i="4" s="1"/>
  <c r="L24" i="4"/>
  <c r="L23" i="4" s="1"/>
  <c r="L29" i="4" s="1"/>
  <c r="I24" i="4"/>
  <c r="I23" i="4" s="1"/>
  <c r="L15" i="4"/>
  <c r="L14" i="4" s="1"/>
  <c r="L13" i="4" s="1"/>
  <c r="L12" i="4" s="1"/>
  <c r="K15" i="4"/>
  <c r="K14" i="4" s="1"/>
  <c r="K13" i="4" s="1"/>
  <c r="K12" i="4" s="1"/>
  <c r="J15" i="4"/>
  <c r="J14" i="4" s="1"/>
  <c r="J13" i="4" s="1"/>
  <c r="J12" i="4" s="1"/>
  <c r="I15" i="4"/>
  <c r="I14" i="4" s="1"/>
  <c r="I13" i="4" s="1"/>
  <c r="I12" i="4" s="1"/>
  <c r="J180" i="4" l="1"/>
  <c r="J182" i="4"/>
  <c r="L180" i="4"/>
  <c r="I184" i="4"/>
  <c r="J181" i="4"/>
  <c r="L184" i="4"/>
  <c r="J183" i="4"/>
  <c r="K26" i="4"/>
  <c r="K184" i="4"/>
  <c r="I180" i="4"/>
  <c r="I74" i="4"/>
  <c r="I73" i="4" s="1"/>
  <c r="I93" i="4" s="1"/>
  <c r="I94" i="4"/>
  <c r="I181" i="4" s="1"/>
  <c r="L182" i="4"/>
  <c r="I182" i="4"/>
  <c r="J184" i="4"/>
  <c r="K180" i="4"/>
  <c r="L74" i="4"/>
  <c r="L73" i="4" s="1"/>
  <c r="L93" i="4" s="1"/>
  <c r="K182" i="4"/>
  <c r="I29" i="4"/>
  <c r="I183" i="4" s="1"/>
  <c r="I26" i="4"/>
  <c r="I179" i="4" s="1"/>
  <c r="I22" i="4"/>
  <c r="J26" i="4"/>
  <c r="L183" i="4"/>
  <c r="K183" i="4"/>
  <c r="K181" i="4"/>
  <c r="K74" i="4"/>
  <c r="K73" i="4" s="1"/>
  <c r="K93" i="4" s="1"/>
  <c r="L94" i="4"/>
  <c r="L181" i="4" s="1"/>
  <c r="L26" i="4"/>
  <c r="J74" i="4"/>
  <c r="J73" i="4" s="1"/>
  <c r="J93" i="4" s="1"/>
  <c r="K22" i="4"/>
  <c r="L22" i="4"/>
  <c r="J22" i="4"/>
  <c r="K179" i="4" l="1"/>
  <c r="L179" i="4"/>
  <c r="J179" i="4"/>
</calcChain>
</file>

<file path=xl/sharedStrings.xml><?xml version="1.0" encoding="utf-8"?>
<sst xmlns="http://schemas.openxmlformats.org/spreadsheetml/2006/main" count="602" uniqueCount="263">
  <si>
    <t>Распределение финансовых ресурсов муниципальной программы</t>
  </si>
  <si>
    <t>№ п/п</t>
  </si>
  <si>
    <t>Структурные элементы (основные мероприятия) муниципальной программы</t>
  </si>
  <si>
    <t>Ответственный исполнитель/соисполнители муниципальной программы</t>
  </si>
  <si>
    <t>Код бюджетной классификации</t>
  </si>
  <si>
    <t>ГРБС</t>
  </si>
  <si>
    <t>Рз          Пр</t>
  </si>
  <si>
    <t>ЦСР</t>
  </si>
  <si>
    <t>Вр</t>
  </si>
  <si>
    <t>Источники финансирования</t>
  </si>
  <si>
    <t>Финансовые затраты на реализацию         (тыс.руб.)</t>
  </si>
  <si>
    <t>Всего</t>
  </si>
  <si>
    <t>в том числе:</t>
  </si>
  <si>
    <t>2022 год</t>
  </si>
  <si>
    <t>2023 год</t>
  </si>
  <si>
    <t>2024 год</t>
  </si>
  <si>
    <t>0502</t>
  </si>
  <si>
    <t>01 1 F5 00000</t>
  </si>
  <si>
    <t>000</t>
  </si>
  <si>
    <t>Всего:</t>
  </si>
  <si>
    <t>01 1 F5 52430</t>
  </si>
  <si>
    <t>Федеральный бюджет</t>
  </si>
  <si>
    <t>Областной бюджет</t>
  </si>
  <si>
    <t>Бюджет округа Муром</t>
  </si>
  <si>
    <t>Осуществление дорожной деятельности в отношении автомобильных дорог общего пользования местного значения</t>
  </si>
  <si>
    <t>0409</t>
  </si>
  <si>
    <t>в том числе областной дорожный фонд</t>
  </si>
  <si>
    <t>в том числе местный дорожный фонд</t>
  </si>
  <si>
    <t>01 2 02 00000</t>
  </si>
  <si>
    <t>Обеспечение инженерной и транспортной инфраструктурой земельных участков, предоставляемых (предоставленных) бесплатно для индивидуального жилищного строительства семьям, имеющим троих и более детей в возрасте до 18 лет</t>
  </si>
  <si>
    <t>0000</t>
  </si>
  <si>
    <t>01 2 02 70050</t>
  </si>
  <si>
    <t>01 2 02 S0050</t>
  </si>
  <si>
    <t>01 2 03 00000</t>
  </si>
  <si>
    <t>Замена устаревших светильников на новые энергоэффективные, монтаж самонесущих изолированных проводов</t>
  </si>
  <si>
    <t>01 2 03 70130</t>
  </si>
  <si>
    <t>01 2 03 S0130</t>
  </si>
  <si>
    <t>244</t>
  </si>
  <si>
    <t>01 2 03 71250</t>
  </si>
  <si>
    <t>01 2 03 S1250</t>
  </si>
  <si>
    <t>414</t>
  </si>
  <si>
    <t>0503</t>
  </si>
  <si>
    <t>01 2 04 00000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</si>
  <si>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2019-2024 годы"</t>
  </si>
  <si>
    <t>01 2 04 L2990</t>
  </si>
  <si>
    <t>01 2 05 00000</t>
  </si>
  <si>
    <t>01 2 05 71580</t>
  </si>
  <si>
    <t>01 2 05 S1580</t>
  </si>
  <si>
    <t>01 4 01 00000</t>
  </si>
  <si>
    <t>Расходы на обеспечение деятельности органов местного самоуправления</t>
  </si>
  <si>
    <t>0505</t>
  </si>
  <si>
    <t>01 4 01 00100</t>
  </si>
  <si>
    <t>Расходы на обеспечение деятельности централизованных бухгалтерий</t>
  </si>
  <si>
    <t>01 4 01 AD590</t>
  </si>
  <si>
    <t>Расходы на обеспечение деятельности муниципального казенного учреждения "Муромстройзаказчик"</t>
  </si>
  <si>
    <t>01 4 01 DS590</t>
  </si>
  <si>
    <t>Предоставление дополнительных мер социальной поддержки граждан, проживающих в округе Муром, в целях соблюдения предельного (максимального) индекса изменения размера вносимой гражданами платы за коммунальные услуги в 2022 году</t>
  </si>
  <si>
    <t>1003</t>
  </si>
  <si>
    <t>360</t>
  </si>
  <si>
    <t>01 4 01 20240</t>
  </si>
  <si>
    <t>01 4 02 00000</t>
  </si>
  <si>
    <t>01 4 02 0G590</t>
  </si>
  <si>
    <t>600</t>
  </si>
  <si>
    <t>01 4 02 10430</t>
  </si>
  <si>
    <t>01 4 02 10440</t>
  </si>
  <si>
    <t>01 4 03 00000</t>
  </si>
  <si>
    <t>Организация освещения улиц</t>
  </si>
  <si>
    <t>Содержание и эксплуатация уличного освещения</t>
  </si>
  <si>
    <t>01 4 03 10450</t>
  </si>
  <si>
    <t>01 4 03 60070</t>
  </si>
  <si>
    <t>200</t>
  </si>
  <si>
    <t>813</t>
  </si>
  <si>
    <t>01 4 05 00000</t>
  </si>
  <si>
    <t>0412</t>
  </si>
  <si>
    <t>Актуализация схем теплоснабжения, водоснабжения и водоотведения</t>
  </si>
  <si>
    <t>01 4 05 10350</t>
  </si>
  <si>
    <t>01 4 08 00000</t>
  </si>
  <si>
    <t>01 4 08 20040</t>
  </si>
  <si>
    <t>01 4 08 20050</t>
  </si>
  <si>
    <t>01 4 08 70150</t>
  </si>
  <si>
    <t>01 4 08 S0150</t>
  </si>
  <si>
    <t>323</t>
  </si>
  <si>
    <t>01 4 09 00000</t>
  </si>
  <si>
    <t>0310</t>
  </si>
  <si>
    <t>01 4 09 10400</t>
  </si>
  <si>
    <t>01 4 09 0D590</t>
  </si>
  <si>
    <t>01 4 09 10700</t>
  </si>
  <si>
    <t>в том числе Областной дорожный фонд</t>
  </si>
  <si>
    <t>в том числе Местный дорожный фонд</t>
  </si>
  <si>
    <t xml:space="preserve">Строительство и реконструкция (модернизация) объектов питьевого водоснабжения </t>
  </si>
  <si>
    <t>Бюджетные инвестиции в объекты капитального строительства государственной (муниципальной) собственности (Строительство водопровода d 300 мм по Радиозаводскому шоссе со строительством станции повышения давления от ул. Куйбышева до ул. Орловской г. Мурома»)</t>
  </si>
  <si>
    <t>в т.ч. Областной дорожный фонд</t>
  </si>
  <si>
    <t xml:space="preserve">Бюджет округа Муром </t>
  </si>
  <si>
    <t>ИТОГО ПО ПРОГРАММЕ:</t>
  </si>
  <si>
    <t>Управление "Муниципальная инспекция  администрации округа Муром"</t>
  </si>
  <si>
    <t>Управление ЖКХ</t>
  </si>
  <si>
    <t>МКУ «Управление ГО и ЧС»</t>
  </si>
  <si>
    <t>МКУ "Муромстройзаказчик"</t>
  </si>
  <si>
    <t>ЦБ УЖК</t>
  </si>
  <si>
    <t>Управление ЖКХ             МБУ "Благоустройство"</t>
  </si>
  <si>
    <t>Управление ЖКХ        МБУ "Дорожное хозяйство"</t>
  </si>
  <si>
    <t>Итого по направлению (подпрограмме)1:</t>
  </si>
  <si>
    <t>Итого по направлению (подпрограмме) 5:</t>
  </si>
  <si>
    <t>Итого по направлению (подпрограмме) 6:</t>
  </si>
  <si>
    <t>Итого по направлению (подпрограмме) 9:</t>
  </si>
  <si>
    <t>Итого по направлению (подпрограмме) 12:</t>
  </si>
  <si>
    <t>Первый зам.Главы администрации округа Муром по ЖКХ, начальник Управления ЖКХ</t>
  </si>
  <si>
    <t>И.К.Федурин</t>
  </si>
  <si>
    <t xml:space="preserve">Цель 1:Обеспечение населения округа качественной питьевой водой из систем централизованного водоснабжения </t>
  </si>
  <si>
    <t>Задача 1  :Повышение качества питьевой воды посредством модернизации систем водоснабжения с использованием перспективных технологий</t>
  </si>
  <si>
    <t>Цель2:Обеспечение комфортных условий проживания, повышение качества и условий жизни населения на территории округа Муром</t>
  </si>
  <si>
    <t>Итого по направлению (подпрограмме) 7 :</t>
  </si>
  <si>
    <t>Итого по направлению (подпрограмме) 8 :</t>
  </si>
  <si>
    <t>Региональный проект "Чистая вода"</t>
  </si>
  <si>
    <t xml:space="preserve">Региональные проекты, не входящие в состав национальных проектов </t>
  </si>
  <si>
    <t xml:space="preserve">Региональные проекты, обеспечивающие достижение результатов федеральных проектов, входящих в состав нацианальных проектов
</t>
  </si>
  <si>
    <t>0110000000</t>
  </si>
  <si>
    <t>Капитальные вложения в объекты государственной (муниципальной) собственности</t>
  </si>
  <si>
    <t>400</t>
  </si>
  <si>
    <t>01 2 00 00000</t>
  </si>
  <si>
    <t>Региональный проект "Обеспечение поддержки многодетных семей"</t>
  </si>
  <si>
    <t>Региональный проект "Военно-патриотическое воспитание детей и молодежи, развитие практики шефства воинских частей над образовательными организациями»</t>
  </si>
  <si>
    <t>Региональный проект «Модернизация объектов теплоснабжения, водоснабжения, водоотведения и очистки сточных вод»</t>
  </si>
  <si>
    <t>Комплексы процессных мероприятий</t>
  </si>
  <si>
    <t>01 4 00 00000</t>
  </si>
  <si>
    <t>Комплекс процессных мероприятий "Создание условий для реализации муниципальной программы"</t>
  </si>
  <si>
    <t>Комплексы процессных  мероприятий</t>
  </si>
  <si>
    <t>Комплекс процессных мероприятий "Техническое обслуживание и энергоснабжение сетей уличного освещения округа"</t>
  </si>
  <si>
    <t>2</t>
  </si>
  <si>
    <t>5</t>
  </si>
  <si>
    <t>9</t>
  </si>
  <si>
    <t>2.1.</t>
  </si>
  <si>
    <t>4.1.</t>
  </si>
  <si>
    <t>6.1.</t>
  </si>
  <si>
    <t>Региональный проект «Энергосбережение и повышение энергетической эффективности в энергетическом комплексе области»</t>
  </si>
  <si>
    <t>Комплекс процессных мероприятий «Обеспечение мероприятий по благоустройству и озеленению территории округа»</t>
  </si>
  <si>
    <t>Бюджетные инвестиции в объекты капитального строительства государственной (муниципальной) собственности (Строительствостанции очистки воды на Александровском водозаборе)</t>
  </si>
  <si>
    <t>Направление (подпрограмма) 1 "Чистая вода"</t>
  </si>
  <si>
    <t xml:space="preserve">Капитальные вложения в объекты государственной (муниципальной) собственности (Строительство блочно-модульной котельной по 
адресу: г. Муром, ул. Лаврентьева д.45, установленной мощ-ностью 6,45 Гкал/час)
</t>
  </si>
  <si>
    <t>Расходы на обеспечение деятельности (оказание услуг) учреждений по благоустройству территории</t>
  </si>
  <si>
    <t>Благоустройство и текущее содержание кладбищ и мемориалов</t>
  </si>
  <si>
    <t>Обслуживание прочих объектов благоустройства</t>
  </si>
  <si>
    <t>Обеспечение равной доступности услуг общественного транспорта на территории округа Муром для отдельных категорий граждан</t>
  </si>
  <si>
    <t>Организация проезда обучающихся в общеобразовательных учреждениях, учреждениях начального, среднего и высшего профессионального образования, расположенных на территории округа Муром, транспортом общего пользования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</si>
  <si>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</si>
  <si>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Мероприятия по обеспечению равной доступности услуг транспорта общего пользования для отдельных категорий граждан в муниципальном сообщении</t>
  </si>
  <si>
    <t xml:space="preserve">Комплексы процессных мероприятий </t>
  </si>
  <si>
    <t>12.1.</t>
  </si>
  <si>
    <t>12.1.1.</t>
  </si>
  <si>
    <t>Приобретение спецоборудования для оказания помощи при дорожно-транспортных проишествиях</t>
  </si>
  <si>
    <t>Расходы на обеспечение деятельности (оказание услуг) учреждений в сфере дорожного хозяйства</t>
  </si>
  <si>
    <t>Разработка комплексной схемы организации дорожного движения в округе Муром</t>
  </si>
  <si>
    <t>Комплекс процессных мероприятий «Обеспечение  доступности общественного транспорта  для различных категорий граждан на территории округа "</t>
  </si>
  <si>
    <t>Комплекс процессных мероприятий «Разработка комплексных схем инженерного обеспечения округа Муром»</t>
  </si>
  <si>
    <t>Комплекс процессных мероприятий "Совершенствование организации движения транспорта и пешеходрв на территории округа"</t>
  </si>
  <si>
    <t>0113</t>
  </si>
  <si>
    <t>Итого</t>
  </si>
  <si>
    <t>Строительство, реконструкция и модернизация систем (объектов) теплоснабжения, водоснабжения, водоотведения и очистки сточных вод , из них:</t>
  </si>
  <si>
    <t>Управление ЖКХ администрации округа Муром</t>
  </si>
  <si>
    <t>Управление ЖКХ администрации округа Муром, МКУ "Муромстройзаказчик"</t>
  </si>
  <si>
    <t>Модернизация (техническое перевооружение) канализаци-онного коллектора (сети) по ул. Московская (от д.№91 до д.87 и от д.№107 до перекрестка Московская-Куйбышева</t>
  </si>
  <si>
    <t>Модернизация (техническое перевооружение) канализационного коллектора (сети) по ул.Кожевники (от д.№1 до д.№2)</t>
  </si>
  <si>
    <t>Модернизация (техническое перевооружение канализационного коллектора (сети) в г.Муроме</t>
  </si>
  <si>
    <t>7.1.</t>
  </si>
  <si>
    <t>Региональный проект "Обеспечение оказания государственной поддержки проектам, направленным на оздоровление окружающей среды и в сфере обращения с отходами"</t>
  </si>
  <si>
    <t>01 2 06 00000</t>
  </si>
  <si>
    <t>Создание мест (площадок) для накопления твердых коммунальных отходов</t>
  </si>
  <si>
    <t>01 2 06 72160</t>
  </si>
  <si>
    <t>01 2 06 S2160</t>
  </si>
  <si>
    <t>Местный бюджет</t>
  </si>
  <si>
    <t>800</t>
  </si>
  <si>
    <t>Ремонт спецоборудования для оказания помощи при дорожно-транспортных происшествиях</t>
  </si>
  <si>
    <t>01 4 09 10720</t>
  </si>
  <si>
    <t>Модернизация котельного оборудования, газификация котельных, строительство объектов коммунальной инфраструктуры</t>
  </si>
  <si>
    <t>Комплекс процессных мероприятий "Строительство, реконструкция и техническое перевооружение объектов водоснабжения и водоотведения"</t>
  </si>
  <si>
    <t>Строительство и реконструкция (модернизация) объектов муниципальной собственности</t>
  </si>
  <si>
    <t>Бюджетные инвестиции в объекты муниципальной собственности</t>
  </si>
  <si>
    <t>611</t>
  </si>
  <si>
    <t>612</t>
  </si>
  <si>
    <t>01 4 04 001000</t>
  </si>
  <si>
    <t>01 4 04 40010</t>
  </si>
  <si>
    <t>1.1.</t>
  </si>
  <si>
    <t>1.1.1.</t>
  </si>
  <si>
    <t>1.1.1.1.</t>
  </si>
  <si>
    <t>1.1.1.2.</t>
  </si>
  <si>
    <t>1.2.</t>
  </si>
  <si>
    <t>1.2.1.</t>
  </si>
  <si>
    <t>1.2.1.1.</t>
  </si>
  <si>
    <t>Модернизация (техническое перевооружение) канализационного коллектора (сети) по ул.Кожевники (от д.№5 до д.№3 по ул.Приокской)</t>
  </si>
  <si>
    <t>Модернизация (техническое перевооружение) канализационного коллектора (сети) по ул.Кожевники (от д.№2 до д.№5)</t>
  </si>
  <si>
    <t>01 4 09 72460</t>
  </si>
  <si>
    <t>01 4 09 S2460</t>
  </si>
  <si>
    <t>Задача 2:Обеспечение инженерной (сети электроснабжения и наружного электроосвещения) и транспортной (проезды и дороги) инфраструктуры земельных участков, предназначенных для бесплатного представления в собственность многодетным семьям, проживающим на территории округа для индивидуального жилищного строительства; повышение качества жилищно-коммунальных услуг</t>
  </si>
  <si>
    <t>Задача 3:Экономия поставляемого ресурса в результате проведения энергосбере-гающих мероприятий.</t>
  </si>
  <si>
    <t>Задача 4 : Повышение качества освещенности улиц города, с целью обеспечения общественной безопасности и безопасности дорожного движения</t>
  </si>
  <si>
    <t>Задача 5 : Улучшение качества теплоснабжения населения округа</t>
  </si>
  <si>
    <t>Задача  6 :Обустройство мест захоронения останков погибших при защите Отечества.</t>
  </si>
  <si>
    <t>Задача 7:Строительство, реконструкция и техническое перевооружение объектов коммунальной инфраструктуры округа Муром.</t>
  </si>
  <si>
    <t>Задача  8 :Выполнение функций органами местного самоуправления и казенными учреждениями</t>
  </si>
  <si>
    <t xml:space="preserve">Задача 9:Приведение в надлежащее состояние объектов благоустройства;                                                                                                                                        Задача 10: Организация озеленения и благоустройства территории;                                       
3адача11:Проведение работ по санитарной очистке и благоустройству кладбищ с соблюдением санитарно-эпидемиологических и экологических норм.
</t>
  </si>
  <si>
    <t>Задача12: Организация уличного освещения
Задача 13 : Поддержание технического состояния сетей уличного освещения</t>
  </si>
  <si>
    <t>Задача 14: Планирование и оптимизация мероприятий по обеспечению населения округа коммунальными ресурсами  путем разработки программных документов и схем инжененрного обеспечения</t>
  </si>
  <si>
    <t>Задача 15: Создание условий для реализации мер социальной поддержки отдельных категорий граждан по проезду на общественном транспорте</t>
  </si>
  <si>
    <t xml:space="preserve">Задача 16 : Определение приоритетных направлений развития системы организации дорожного движения, обоснование выбора оптимального варианта развития УДС и системы организации дорожного движения;
Задача17 : Определение и обоснование состава мероприятий по организации дорожного движения по основным направлениям (система организации дорожного движения, городской пассажирский (общественный и индивидуальный), грузовой, транзитный транспорт; улично-дорожная сеть, включая пешеходную и велосипедную инфраструктуру, с определением приоритетности их реализации)                                                                                                           Задача 18: Обеспечение сохранности сети автомобильных дорог общего пользования
местного значения.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19: Повышение технического уровня существующих автомобильных дорог
общего пользования местного значения, увеличение их пропускной способности                          
</t>
  </si>
  <si>
    <t>Задача  20:Улучшение экологической обстановки в сфере обращения с отходами производства и потребления</t>
  </si>
  <si>
    <t>3.1.</t>
  </si>
  <si>
    <t>3.1.1.</t>
  </si>
  <si>
    <t>3.1.2.</t>
  </si>
  <si>
    <t>3.1.2.1.</t>
  </si>
  <si>
    <t>Направление (подпрограмма) 2 "Обеспечение поддержки многодетных семей"</t>
  </si>
  <si>
    <t>Итого по направлению (подпрограмме) 2:</t>
  </si>
  <si>
    <t>Итого по направлению (подпрограмме) 3 :</t>
  </si>
  <si>
    <t>4</t>
  </si>
  <si>
    <t>Итого по направлению (подпрограмме) 4:</t>
  </si>
  <si>
    <t>5.1.</t>
  </si>
  <si>
    <t>5.1.1.</t>
  </si>
  <si>
    <t>5.1.2.</t>
  </si>
  <si>
    <t>5.1.3.</t>
  </si>
  <si>
    <t>5.1.4.</t>
  </si>
  <si>
    <t>5.1.5.</t>
  </si>
  <si>
    <t>Направление (подпрограмма) 5 "Модернизация объектов теплоснабжения, водоснабжения, водоотведения и очистки сточных вод"</t>
  </si>
  <si>
    <t>Направление (подпрограмма) 6 "Создание условий для реализации муниципальной программы"</t>
  </si>
  <si>
    <t>6.1.1.</t>
  </si>
  <si>
    <t>6.1.2.</t>
  </si>
  <si>
    <t>6.1.3.</t>
  </si>
  <si>
    <t>6.1.4.</t>
  </si>
  <si>
    <t>Направление (подпрограмма) 7 "Обеспечение мероприятий по благоустройству и озеленению территории округа"</t>
  </si>
  <si>
    <t>7.2.</t>
  </si>
  <si>
    <t>7.3.</t>
  </si>
  <si>
    <t>Направление (подпрограмма) 8 "Техническое обслуживание и энергоснабжение сетей уличного освещения округа"</t>
  </si>
  <si>
    <t>8</t>
  </si>
  <si>
    <t>8.1.</t>
  </si>
  <si>
    <t>8.2.</t>
  </si>
  <si>
    <t>Направление(подпрограмма) 9 "Разработка комплексных схем инженерного обеспечения округа Муром"</t>
  </si>
  <si>
    <t>9.1.</t>
  </si>
  <si>
    <t>Направление (подпрограмма) 10 :Обеспечение доступности общественного транспорта для различных категорий граждан на территории округа</t>
  </si>
  <si>
    <t>10.1.</t>
  </si>
  <si>
    <t>10.2</t>
  </si>
  <si>
    <t>10.3</t>
  </si>
  <si>
    <t>10.4</t>
  </si>
  <si>
    <t>Итого по направлению (подпрограмме)  10 :</t>
  </si>
  <si>
    <t>Направление (подпрограмма) 11 "Совершенствование организации движения транспорта и пешеходов на территории округа"</t>
  </si>
  <si>
    <t>11.1.2.</t>
  </si>
  <si>
    <t>11.1.3.</t>
  </si>
  <si>
    <t>11.1.4.</t>
  </si>
  <si>
    <t>11.1.5.</t>
  </si>
  <si>
    <t>Итого по направлению (подпрограмме) 11:</t>
  </si>
  <si>
    <t>Направление (подпрограмма) 12  "Обеспечение оказания государственной поддержки проектам, направленным на оздоровление окружающей среды и в сфере обращения с отходами"</t>
  </si>
  <si>
    <t>Направление (подпрограмма)  3 "Энергосбережение и повышение энергетической эффективности в энергетическом комплексе области"</t>
  </si>
  <si>
    <t>Направление (подпрограмма) 4: Военно-патриотическое воспитание детей и молодежи, развитие практики шефства воинских частей над образовательными организациями</t>
  </si>
  <si>
    <t>11.1</t>
  </si>
  <si>
    <t>7.4.</t>
  </si>
  <si>
    <t>Благоустройство территорий муниципальных образований (благоустройство территории по ул.Московская)</t>
  </si>
  <si>
    <t>01 4 02 S2210</t>
  </si>
  <si>
    <t>01 4 02 77210</t>
  </si>
  <si>
    <t xml:space="preserve">Модернизация (техническое перевооружение) канализационного коллектора (сети) по ул. Московская (от ул. Вишневая до ул. Кооперативная) </t>
  </si>
  <si>
    <t>5.1.6</t>
  </si>
  <si>
    <t>5.1.7</t>
  </si>
  <si>
    <t>5.1.8</t>
  </si>
  <si>
    <t>Модернизация (техническое перевооружение) участков канализационного коллектора (сети) по ул. Энергетиков (в районе стадиона "Энергия")</t>
  </si>
  <si>
    <t>Модернизация (техническое перевооружение) участков канализационного коллектора (сети) по ул. Московская (от ул. бульвар Тихомирова до д. №91 по ул. Московская и в районе д. №122 по ул. Московская)</t>
  </si>
  <si>
    <t>Приложение к постановлению администрации округа Муром</t>
  </si>
  <si>
    <t>от 29.07.2022 № 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</si>
</sst>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165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49" fontId="2" fillId="0" borderId="1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J14"/>
  <sheetViews>
    <sheetView workbookViewId="0">
      <selection activeCell="B15" sqref="B15"/>
    </sheetView>
  </sheetViews>
  <sheetFormatPr defaultRowHeight="15" x14ac:dyDescent="0.25"/>
  <sheetData>
    <row r="14" spans="2:10" ht="195.75" customHeight="1" x14ac:dyDescent="0.25">
      <c r="B14" s="26"/>
      <c r="C14" s="26"/>
      <c r="D14" s="26"/>
      <c r="E14" s="26"/>
      <c r="F14" s="26"/>
      <c r="G14" s="26"/>
      <c r="H14" s="26"/>
      <c r="I14" s="26"/>
      <c r="J14" s="26"/>
    </row>
  </sheetData>
  <mergeCells count="1">
    <mergeCell ref="B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zoomScale="95" zoomScaleNormal="100" workbookViewId="0">
      <selection activeCell="H2" sqref="H2:L2"/>
    </sheetView>
  </sheetViews>
  <sheetFormatPr defaultColWidth="9.140625" defaultRowHeight="15" x14ac:dyDescent="0.25"/>
  <cols>
    <col min="1" max="1" width="9.85546875" style="1" customWidth="1"/>
    <col min="2" max="2" width="27.5703125" style="2" customWidth="1"/>
    <col min="3" max="3" width="17.5703125" style="1" customWidth="1"/>
    <col min="4" max="4" width="7.85546875" style="1" customWidth="1"/>
    <col min="5" max="5" width="6.5703125" style="1" customWidth="1"/>
    <col min="6" max="6" width="14.42578125" style="1" customWidth="1"/>
    <col min="7" max="7" width="6.28515625" style="1" customWidth="1"/>
    <col min="8" max="8" width="12.7109375" style="1" customWidth="1"/>
    <col min="9" max="9" width="23.140625" style="9" customWidth="1"/>
    <col min="10" max="10" width="21.140625" style="9" customWidth="1"/>
    <col min="11" max="12" width="14" style="9" customWidth="1"/>
    <col min="13" max="13" width="17" style="1" customWidth="1"/>
    <col min="14" max="14" width="12.42578125" style="1" bestFit="1" customWidth="1"/>
    <col min="15" max="16384" width="9.140625" style="1"/>
  </cols>
  <sheetData>
    <row r="1" spans="1:13" s="11" customFormat="1" x14ac:dyDescent="0.25">
      <c r="B1" s="12"/>
      <c r="H1" s="33" t="s">
        <v>261</v>
      </c>
      <c r="I1" s="33"/>
      <c r="J1" s="33"/>
      <c r="K1" s="33"/>
      <c r="L1" s="33"/>
    </row>
    <row r="2" spans="1:13" s="11" customFormat="1" ht="18" customHeight="1" x14ac:dyDescent="0.25">
      <c r="B2" s="12"/>
      <c r="H2" s="33" t="s">
        <v>262</v>
      </c>
      <c r="I2" s="33"/>
      <c r="J2" s="33"/>
      <c r="K2" s="33"/>
      <c r="L2" s="33"/>
    </row>
    <row r="3" spans="1:13" s="13" customFormat="1" ht="15.75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s="17" customFormat="1" ht="45" x14ac:dyDescent="0.25">
      <c r="A4" s="36" t="s">
        <v>1</v>
      </c>
      <c r="B4" s="36" t="s">
        <v>2</v>
      </c>
      <c r="C4" s="36" t="s">
        <v>3</v>
      </c>
      <c r="D4" s="34" t="s">
        <v>4</v>
      </c>
      <c r="E4" s="34"/>
      <c r="F4" s="34"/>
      <c r="G4" s="34"/>
      <c r="H4" s="20" t="s">
        <v>9</v>
      </c>
      <c r="I4" s="27" t="s">
        <v>10</v>
      </c>
      <c r="J4" s="27"/>
      <c r="K4" s="27"/>
      <c r="L4" s="27"/>
    </row>
    <row r="5" spans="1:13" s="13" customFormat="1" x14ac:dyDescent="0.25">
      <c r="A5" s="36"/>
      <c r="B5" s="36"/>
      <c r="C5" s="36"/>
      <c r="D5" s="34" t="s">
        <v>5</v>
      </c>
      <c r="E5" s="36" t="s">
        <v>6</v>
      </c>
      <c r="F5" s="34" t="s">
        <v>7</v>
      </c>
      <c r="G5" s="34" t="s">
        <v>8</v>
      </c>
      <c r="H5" s="18"/>
      <c r="I5" s="44" t="s">
        <v>11</v>
      </c>
      <c r="J5" s="44" t="s">
        <v>12</v>
      </c>
      <c r="K5" s="44"/>
      <c r="L5" s="44"/>
    </row>
    <row r="6" spans="1:13" s="13" customFormat="1" x14ac:dyDescent="0.25">
      <c r="A6" s="36"/>
      <c r="B6" s="36"/>
      <c r="C6" s="36"/>
      <c r="D6" s="34"/>
      <c r="E6" s="36"/>
      <c r="F6" s="34"/>
      <c r="G6" s="34"/>
      <c r="H6" s="18"/>
      <c r="I6" s="44"/>
      <c r="J6" s="8" t="s">
        <v>13</v>
      </c>
      <c r="K6" s="8" t="s">
        <v>14</v>
      </c>
      <c r="L6" s="8" t="s">
        <v>15</v>
      </c>
    </row>
    <row r="7" spans="1:13" s="17" customFormat="1" x14ac:dyDescent="0.25">
      <c r="A7" s="19">
        <v>1</v>
      </c>
      <c r="B7" s="10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</row>
    <row r="8" spans="1:13" s="14" customFormat="1" ht="14.25" x14ac:dyDescent="0.2">
      <c r="A8" s="28" t="s">
        <v>108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s="14" customFormat="1" ht="14.25" x14ac:dyDescent="0.2">
      <c r="A9" s="28" t="s">
        <v>109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s="14" customFormat="1" ht="14.25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3" s="14" customFormat="1" ht="14.25" x14ac:dyDescent="0.2">
      <c r="A11" s="45" t="s">
        <v>137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3" s="15" customFormat="1" ht="105" x14ac:dyDescent="0.25">
      <c r="A12" s="34" t="s">
        <v>181</v>
      </c>
      <c r="B12" s="20" t="s">
        <v>115</v>
      </c>
      <c r="C12" s="20" t="s">
        <v>159</v>
      </c>
      <c r="D12" s="18">
        <v>732</v>
      </c>
      <c r="E12" s="4" t="s">
        <v>16</v>
      </c>
      <c r="F12" s="4" t="s">
        <v>116</v>
      </c>
      <c r="G12" s="4" t="s">
        <v>18</v>
      </c>
      <c r="H12" s="18" t="s">
        <v>11</v>
      </c>
      <c r="I12" s="8">
        <f>I13</f>
        <v>140971.38700000002</v>
      </c>
      <c r="J12" s="8">
        <f t="shared" ref="J12:L13" si="0">J13</f>
        <v>54306.746999999996</v>
      </c>
      <c r="K12" s="8">
        <f t="shared" si="0"/>
        <v>86664.639999999999</v>
      </c>
      <c r="L12" s="8">
        <f t="shared" si="0"/>
        <v>0</v>
      </c>
      <c r="M12" s="9"/>
    </row>
    <row r="13" spans="1:13" s="17" customFormat="1" ht="30" x14ac:dyDescent="0.25">
      <c r="A13" s="34"/>
      <c r="B13" s="20" t="s">
        <v>113</v>
      </c>
      <c r="C13" s="18"/>
      <c r="D13" s="18">
        <v>732</v>
      </c>
      <c r="E13" s="4" t="s">
        <v>16</v>
      </c>
      <c r="F13" s="18" t="s">
        <v>17</v>
      </c>
      <c r="G13" s="4" t="s">
        <v>18</v>
      </c>
      <c r="H13" s="18" t="s">
        <v>11</v>
      </c>
      <c r="I13" s="8">
        <f>I14</f>
        <v>140971.38700000002</v>
      </c>
      <c r="J13" s="8">
        <f t="shared" si="0"/>
        <v>54306.746999999996</v>
      </c>
      <c r="K13" s="8">
        <f t="shared" si="0"/>
        <v>86664.639999999999</v>
      </c>
      <c r="L13" s="8">
        <f t="shared" si="0"/>
        <v>0</v>
      </c>
      <c r="M13" s="9"/>
    </row>
    <row r="14" spans="1:13" s="16" customFormat="1" ht="60" x14ac:dyDescent="0.25">
      <c r="A14" s="4" t="s">
        <v>182</v>
      </c>
      <c r="B14" s="20" t="s">
        <v>89</v>
      </c>
      <c r="C14" s="36"/>
      <c r="D14" s="18">
        <v>732</v>
      </c>
      <c r="E14" s="4" t="s">
        <v>16</v>
      </c>
      <c r="F14" s="18" t="s">
        <v>20</v>
      </c>
      <c r="G14" s="4" t="s">
        <v>18</v>
      </c>
      <c r="H14" s="18" t="s">
        <v>11</v>
      </c>
      <c r="I14" s="8">
        <f>I15</f>
        <v>140971.38700000002</v>
      </c>
      <c r="J14" s="8">
        <f t="shared" ref="J14:K14" si="1">J15</f>
        <v>54306.746999999996</v>
      </c>
      <c r="K14" s="8">
        <f t="shared" si="1"/>
        <v>86664.639999999999</v>
      </c>
      <c r="L14" s="8">
        <f>L15</f>
        <v>0</v>
      </c>
      <c r="M14" s="9"/>
    </row>
    <row r="15" spans="1:13" s="5" customFormat="1" ht="60" x14ac:dyDescent="0.25">
      <c r="A15" s="35" t="s">
        <v>183</v>
      </c>
      <c r="B15" s="20" t="s">
        <v>117</v>
      </c>
      <c r="C15" s="36"/>
      <c r="D15" s="18">
        <v>732</v>
      </c>
      <c r="E15" s="4" t="s">
        <v>16</v>
      </c>
      <c r="F15" s="18" t="s">
        <v>20</v>
      </c>
      <c r="G15" s="4" t="s">
        <v>118</v>
      </c>
      <c r="H15" s="18" t="s">
        <v>156</v>
      </c>
      <c r="I15" s="8">
        <f>I16+I17+I18+I19+I20+I21</f>
        <v>140971.38700000002</v>
      </c>
      <c r="J15" s="8">
        <f>J16+J17+J18+J19+J20+J21</f>
        <v>54306.746999999996</v>
      </c>
      <c r="K15" s="8">
        <f>K16+K17+K18+K19+K20+K21</f>
        <v>86664.639999999999</v>
      </c>
      <c r="L15" s="8">
        <f>L16+L17+L18+L19+L20+L21</f>
        <v>0</v>
      </c>
      <c r="M15" s="9"/>
    </row>
    <row r="16" spans="1:13" ht="30" x14ac:dyDescent="0.25">
      <c r="A16" s="35"/>
      <c r="B16" s="36" t="s">
        <v>90</v>
      </c>
      <c r="C16" s="36"/>
      <c r="D16" s="34">
        <v>732</v>
      </c>
      <c r="E16" s="35" t="s">
        <v>16</v>
      </c>
      <c r="F16" s="34" t="s">
        <v>20</v>
      </c>
      <c r="G16" s="34">
        <v>414</v>
      </c>
      <c r="H16" s="20" t="s">
        <v>21</v>
      </c>
      <c r="I16" s="8">
        <f>J16+K16+L16</f>
        <v>131759.70000000001</v>
      </c>
      <c r="J16" s="8">
        <v>50489.2</v>
      </c>
      <c r="K16" s="8">
        <f>27840.4+53430.1</f>
        <v>81270.5</v>
      </c>
      <c r="L16" s="8">
        <v>0</v>
      </c>
      <c r="M16" s="9"/>
    </row>
    <row r="17" spans="1:13" ht="30" x14ac:dyDescent="0.25">
      <c r="A17" s="35"/>
      <c r="B17" s="36"/>
      <c r="C17" s="36"/>
      <c r="D17" s="34"/>
      <c r="E17" s="35"/>
      <c r="F17" s="34"/>
      <c r="G17" s="34"/>
      <c r="H17" s="20" t="s">
        <v>22</v>
      </c>
      <c r="I17" s="8">
        <f t="shared" ref="I17:I18" si="2">J17+K17+L17</f>
        <v>2689</v>
      </c>
      <c r="J17" s="8">
        <v>1030.4000000000001</v>
      </c>
      <c r="K17" s="8">
        <f>568.2+1090.4</f>
        <v>1658.6000000000001</v>
      </c>
      <c r="L17" s="8">
        <v>0</v>
      </c>
      <c r="M17" s="9"/>
    </row>
    <row r="18" spans="1:13" ht="45" x14ac:dyDescent="0.25">
      <c r="A18" s="35"/>
      <c r="B18" s="36"/>
      <c r="C18" s="36"/>
      <c r="D18" s="34"/>
      <c r="E18" s="35"/>
      <c r="F18" s="34"/>
      <c r="G18" s="34"/>
      <c r="H18" s="20" t="s">
        <v>23</v>
      </c>
      <c r="I18" s="8">
        <f t="shared" si="2"/>
        <v>6522.6869999999999</v>
      </c>
      <c r="J18" s="8">
        <v>2787.1469999999999</v>
      </c>
      <c r="K18" s="8">
        <f>1183.7+2551.84</f>
        <v>3735.54</v>
      </c>
      <c r="L18" s="8">
        <v>0</v>
      </c>
      <c r="M18" s="9"/>
    </row>
    <row r="19" spans="1:13" ht="30" x14ac:dyDescent="0.25">
      <c r="A19" s="35" t="s">
        <v>184</v>
      </c>
      <c r="B19" s="31" t="s">
        <v>136</v>
      </c>
      <c r="C19" s="20"/>
      <c r="D19" s="46">
        <v>732</v>
      </c>
      <c r="E19" s="29" t="s">
        <v>16</v>
      </c>
      <c r="F19" s="46" t="s">
        <v>20</v>
      </c>
      <c r="G19" s="46">
        <v>414</v>
      </c>
      <c r="H19" s="20" t="s">
        <v>21</v>
      </c>
      <c r="I19" s="8">
        <v>0</v>
      </c>
      <c r="J19" s="8">
        <v>0</v>
      </c>
      <c r="K19" s="8">
        <v>0</v>
      </c>
      <c r="L19" s="8">
        <v>0</v>
      </c>
      <c r="M19" s="9"/>
    </row>
    <row r="20" spans="1:13" ht="30" x14ac:dyDescent="0.25">
      <c r="A20" s="49"/>
      <c r="B20" s="50"/>
      <c r="C20" s="20"/>
      <c r="D20" s="47"/>
      <c r="E20" s="49"/>
      <c r="F20" s="47"/>
      <c r="G20" s="47"/>
      <c r="H20" s="20" t="s">
        <v>22</v>
      </c>
      <c r="I20" s="8">
        <v>0</v>
      </c>
      <c r="J20" s="8">
        <v>0</v>
      </c>
      <c r="K20" s="8">
        <v>0</v>
      </c>
      <c r="L20" s="8">
        <v>0</v>
      </c>
      <c r="M20" s="9"/>
    </row>
    <row r="21" spans="1:13" ht="45" x14ac:dyDescent="0.25">
      <c r="A21" s="30"/>
      <c r="B21" s="32"/>
      <c r="C21" s="20"/>
      <c r="D21" s="48"/>
      <c r="E21" s="30"/>
      <c r="F21" s="48"/>
      <c r="G21" s="48"/>
      <c r="H21" s="20" t="s">
        <v>23</v>
      </c>
      <c r="I21" s="8">
        <v>0</v>
      </c>
      <c r="J21" s="8">
        <v>0</v>
      </c>
      <c r="K21" s="8">
        <v>0</v>
      </c>
      <c r="L21" s="8">
        <v>0</v>
      </c>
      <c r="M21" s="9"/>
    </row>
    <row r="22" spans="1:13" s="6" customFormat="1" ht="30" x14ac:dyDescent="0.25">
      <c r="A22" s="35" t="s">
        <v>185</v>
      </c>
      <c r="B22" s="21" t="s">
        <v>123</v>
      </c>
      <c r="C22" s="22"/>
      <c r="D22" s="18">
        <v>732</v>
      </c>
      <c r="E22" s="4" t="s">
        <v>30</v>
      </c>
      <c r="F22" s="18" t="s">
        <v>124</v>
      </c>
      <c r="G22" s="4" t="s">
        <v>18</v>
      </c>
      <c r="H22" s="18" t="s">
        <v>19</v>
      </c>
      <c r="I22" s="8">
        <f>I23</f>
        <v>332.3</v>
      </c>
      <c r="J22" s="8">
        <f t="shared" ref="J22:L22" si="3">J23</f>
        <v>332.3</v>
      </c>
      <c r="K22" s="8">
        <f t="shared" si="3"/>
        <v>0</v>
      </c>
      <c r="L22" s="8">
        <f t="shared" si="3"/>
        <v>0</v>
      </c>
      <c r="M22" s="9"/>
    </row>
    <row r="23" spans="1:13" ht="120" x14ac:dyDescent="0.25">
      <c r="A23" s="35"/>
      <c r="B23" s="20" t="s">
        <v>174</v>
      </c>
      <c r="C23" s="20" t="s">
        <v>159</v>
      </c>
      <c r="D23" s="18">
        <v>732</v>
      </c>
      <c r="E23" s="4" t="s">
        <v>16</v>
      </c>
      <c r="F23" s="18" t="s">
        <v>124</v>
      </c>
      <c r="G23" s="4" t="s">
        <v>18</v>
      </c>
      <c r="H23" s="18" t="s">
        <v>19</v>
      </c>
      <c r="I23" s="8">
        <f>I24</f>
        <v>332.3</v>
      </c>
      <c r="J23" s="8">
        <f t="shared" ref="J23:L23" si="4">J24</f>
        <v>332.3</v>
      </c>
      <c r="K23" s="8">
        <f t="shared" si="4"/>
        <v>0</v>
      </c>
      <c r="L23" s="8">
        <f t="shared" si="4"/>
        <v>0</v>
      </c>
      <c r="M23" s="9"/>
    </row>
    <row r="24" spans="1:13" ht="75" x14ac:dyDescent="0.25">
      <c r="A24" s="4" t="s">
        <v>186</v>
      </c>
      <c r="B24" s="20" t="s">
        <v>175</v>
      </c>
      <c r="C24" s="23"/>
      <c r="D24" s="18">
        <v>732</v>
      </c>
      <c r="E24" s="4" t="s">
        <v>16</v>
      </c>
      <c r="F24" s="18" t="s">
        <v>179</v>
      </c>
      <c r="G24" s="4" t="s">
        <v>118</v>
      </c>
      <c r="H24" s="20" t="s">
        <v>23</v>
      </c>
      <c r="I24" s="8">
        <f>I25</f>
        <v>332.3</v>
      </c>
      <c r="J24" s="8">
        <f t="shared" ref="J24:L24" si="5">J25</f>
        <v>332.3</v>
      </c>
      <c r="K24" s="8">
        <f t="shared" si="5"/>
        <v>0</v>
      </c>
      <c r="L24" s="8">
        <f t="shared" si="5"/>
        <v>0</v>
      </c>
      <c r="M24" s="9"/>
    </row>
    <row r="25" spans="1:13" ht="45" x14ac:dyDescent="0.25">
      <c r="A25" s="4" t="s">
        <v>187</v>
      </c>
      <c r="B25" s="20" t="s">
        <v>176</v>
      </c>
      <c r="C25" s="20"/>
      <c r="D25" s="18">
        <v>732</v>
      </c>
      <c r="E25" s="4" t="s">
        <v>16</v>
      </c>
      <c r="F25" s="18" t="s">
        <v>180</v>
      </c>
      <c r="G25" s="4" t="s">
        <v>40</v>
      </c>
      <c r="H25" s="20" t="s">
        <v>23</v>
      </c>
      <c r="I25" s="8">
        <v>332.3</v>
      </c>
      <c r="J25" s="8">
        <v>332.3</v>
      </c>
      <c r="K25" s="8">
        <v>0</v>
      </c>
      <c r="L25" s="8">
        <v>0</v>
      </c>
      <c r="M25" s="9"/>
    </row>
    <row r="26" spans="1:13" x14ac:dyDescent="0.25">
      <c r="A26" s="4"/>
      <c r="B26" s="51" t="s">
        <v>101</v>
      </c>
      <c r="C26" s="51"/>
      <c r="D26" s="51"/>
      <c r="E26" s="51"/>
      <c r="F26" s="51"/>
      <c r="G26" s="51"/>
      <c r="H26" s="20" t="s">
        <v>11</v>
      </c>
      <c r="I26" s="8">
        <f>I23+I12</f>
        <v>141303.68700000001</v>
      </c>
      <c r="J26" s="8">
        <f>J23+J12</f>
        <v>54639.046999999999</v>
      </c>
      <c r="K26" s="8">
        <f>K23+K12</f>
        <v>86664.639999999999</v>
      </c>
      <c r="L26" s="8">
        <f>L23+L12</f>
        <v>0</v>
      </c>
      <c r="M26" s="9"/>
    </row>
    <row r="27" spans="1:13" ht="30" x14ac:dyDescent="0.25">
      <c r="A27" s="4"/>
      <c r="B27" s="51"/>
      <c r="C27" s="51"/>
      <c r="D27" s="51"/>
      <c r="E27" s="51"/>
      <c r="F27" s="51"/>
      <c r="G27" s="51"/>
      <c r="H27" s="20" t="s">
        <v>21</v>
      </c>
      <c r="I27" s="8">
        <f t="shared" ref="I27:L28" si="6">I19+I16</f>
        <v>131759.70000000001</v>
      </c>
      <c r="J27" s="8">
        <f t="shared" si="6"/>
        <v>50489.2</v>
      </c>
      <c r="K27" s="8">
        <f t="shared" si="6"/>
        <v>81270.5</v>
      </c>
      <c r="L27" s="8">
        <f t="shared" si="6"/>
        <v>0</v>
      </c>
      <c r="M27" s="9"/>
    </row>
    <row r="28" spans="1:13" ht="30" x14ac:dyDescent="0.25">
      <c r="A28" s="4"/>
      <c r="B28" s="51"/>
      <c r="C28" s="51"/>
      <c r="D28" s="51"/>
      <c r="E28" s="51"/>
      <c r="F28" s="51"/>
      <c r="G28" s="51"/>
      <c r="H28" s="20" t="s">
        <v>22</v>
      </c>
      <c r="I28" s="8">
        <f t="shared" si="6"/>
        <v>2689</v>
      </c>
      <c r="J28" s="8">
        <f t="shared" si="6"/>
        <v>1030.4000000000001</v>
      </c>
      <c r="K28" s="8">
        <f t="shared" si="6"/>
        <v>1658.6000000000001</v>
      </c>
      <c r="L28" s="8">
        <f t="shared" si="6"/>
        <v>0</v>
      </c>
      <c r="M28" s="9"/>
    </row>
    <row r="29" spans="1:13" ht="45" x14ac:dyDescent="0.25">
      <c r="A29" s="4"/>
      <c r="B29" s="51"/>
      <c r="C29" s="51"/>
      <c r="D29" s="51"/>
      <c r="E29" s="51"/>
      <c r="F29" s="51"/>
      <c r="G29" s="51"/>
      <c r="H29" s="20" t="s">
        <v>23</v>
      </c>
      <c r="I29" s="8">
        <f>I23+I18+I21</f>
        <v>6854.9870000000001</v>
      </c>
      <c r="J29" s="8">
        <f>J23+J18+J21</f>
        <v>3119.4470000000001</v>
      </c>
      <c r="K29" s="8">
        <f>K23+K18+K21</f>
        <v>3735.54</v>
      </c>
      <c r="L29" s="8">
        <f>L23+L18+L21</f>
        <v>0</v>
      </c>
      <c r="M29" s="9"/>
    </row>
    <row r="30" spans="1:13" s="3" customFormat="1" x14ac:dyDescent="0.25">
      <c r="A30" s="38" t="s">
        <v>110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9"/>
    </row>
    <row r="31" spans="1:13" s="3" customFormat="1" x14ac:dyDescent="0.25">
      <c r="A31" s="37" t="s">
        <v>192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9"/>
    </row>
    <row r="32" spans="1:13" s="3" customFormat="1" x14ac:dyDescent="0.25">
      <c r="A32" s="38" t="s">
        <v>209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9"/>
    </row>
    <row r="33" spans="1:13" ht="45" x14ac:dyDescent="0.25">
      <c r="A33" s="35" t="s">
        <v>128</v>
      </c>
      <c r="B33" s="20" t="s">
        <v>114</v>
      </c>
      <c r="C33" s="20"/>
      <c r="D33" s="18">
        <v>732</v>
      </c>
      <c r="E33" s="4" t="s">
        <v>30</v>
      </c>
      <c r="F33" s="18" t="s">
        <v>119</v>
      </c>
      <c r="G33" s="4" t="s">
        <v>18</v>
      </c>
      <c r="H33" s="18" t="s">
        <v>19</v>
      </c>
      <c r="I33" s="8">
        <f>I34</f>
        <v>69554.399999999994</v>
      </c>
      <c r="J33" s="8">
        <f t="shared" ref="J33:L33" si="7">J34</f>
        <v>8359.6</v>
      </c>
      <c r="K33" s="8">
        <f t="shared" si="7"/>
        <v>15134.4</v>
      </c>
      <c r="L33" s="8">
        <f t="shared" si="7"/>
        <v>46060.4</v>
      </c>
      <c r="M33" s="9"/>
    </row>
    <row r="34" spans="1:13" ht="90" x14ac:dyDescent="0.25">
      <c r="A34" s="35"/>
      <c r="B34" s="20" t="s">
        <v>120</v>
      </c>
      <c r="C34" s="20" t="s">
        <v>159</v>
      </c>
      <c r="D34" s="18">
        <v>732</v>
      </c>
      <c r="E34" s="4" t="s">
        <v>30</v>
      </c>
      <c r="F34" s="18" t="s">
        <v>28</v>
      </c>
      <c r="G34" s="4" t="s">
        <v>18</v>
      </c>
      <c r="H34" s="18" t="s">
        <v>19</v>
      </c>
      <c r="I34" s="8">
        <f>I35+I38+I40+I41</f>
        <v>69554.399999999994</v>
      </c>
      <c r="J34" s="8">
        <f t="shared" ref="J34:L34" si="8">J35+J38+J40+J41</f>
        <v>8359.6</v>
      </c>
      <c r="K34" s="8">
        <f t="shared" si="8"/>
        <v>15134.4</v>
      </c>
      <c r="L34" s="8">
        <f t="shared" si="8"/>
        <v>46060.4</v>
      </c>
      <c r="M34" s="9"/>
    </row>
    <row r="35" spans="1:13" x14ac:dyDescent="0.25">
      <c r="A35" s="35" t="s">
        <v>131</v>
      </c>
      <c r="B35" s="36" t="s">
        <v>29</v>
      </c>
      <c r="C35" s="36"/>
      <c r="D35" s="34">
        <v>732</v>
      </c>
      <c r="E35" s="35" t="s">
        <v>25</v>
      </c>
      <c r="F35" s="34" t="s">
        <v>31</v>
      </c>
      <c r="G35" s="34">
        <v>414</v>
      </c>
      <c r="H35" s="36" t="s">
        <v>22</v>
      </c>
      <c r="I35" s="44">
        <v>2600</v>
      </c>
      <c r="J35" s="44">
        <v>2600</v>
      </c>
      <c r="K35" s="44">
        <v>0</v>
      </c>
      <c r="L35" s="44">
        <v>0</v>
      </c>
      <c r="M35" s="9"/>
    </row>
    <row r="36" spans="1:13" x14ac:dyDescent="0.25">
      <c r="A36" s="35"/>
      <c r="B36" s="36"/>
      <c r="C36" s="36"/>
      <c r="D36" s="34"/>
      <c r="E36" s="35"/>
      <c r="F36" s="34"/>
      <c r="G36" s="34"/>
      <c r="H36" s="36"/>
      <c r="I36" s="44"/>
      <c r="J36" s="44"/>
      <c r="K36" s="44"/>
      <c r="L36" s="44"/>
      <c r="M36" s="9"/>
    </row>
    <row r="37" spans="1:13" ht="60" x14ac:dyDescent="0.25">
      <c r="A37" s="35"/>
      <c r="B37" s="36"/>
      <c r="C37" s="36"/>
      <c r="D37" s="18"/>
      <c r="E37" s="4"/>
      <c r="F37" s="18"/>
      <c r="G37" s="18"/>
      <c r="H37" s="20" t="s">
        <v>26</v>
      </c>
      <c r="I37" s="8">
        <v>2600</v>
      </c>
      <c r="J37" s="8">
        <v>2600</v>
      </c>
      <c r="K37" s="8">
        <v>0</v>
      </c>
      <c r="L37" s="8">
        <v>0</v>
      </c>
      <c r="M37" s="9"/>
    </row>
    <row r="38" spans="1:13" ht="45" x14ac:dyDescent="0.25">
      <c r="A38" s="35"/>
      <c r="B38" s="36"/>
      <c r="C38" s="36"/>
      <c r="D38" s="18">
        <v>732</v>
      </c>
      <c r="E38" s="4" t="s">
        <v>25</v>
      </c>
      <c r="F38" s="18" t="s">
        <v>32</v>
      </c>
      <c r="G38" s="18">
        <v>414</v>
      </c>
      <c r="H38" s="20" t="s">
        <v>23</v>
      </c>
      <c r="I38" s="8">
        <v>520</v>
      </c>
      <c r="J38" s="24">
        <v>520</v>
      </c>
      <c r="K38" s="8">
        <v>0</v>
      </c>
      <c r="L38" s="8">
        <v>0</v>
      </c>
      <c r="M38" s="9"/>
    </row>
    <row r="39" spans="1:13" ht="60" x14ac:dyDescent="0.25">
      <c r="A39" s="35"/>
      <c r="B39" s="36"/>
      <c r="C39" s="36"/>
      <c r="D39" s="18"/>
      <c r="E39" s="4"/>
      <c r="F39" s="18"/>
      <c r="G39" s="18"/>
      <c r="H39" s="20" t="s">
        <v>27</v>
      </c>
      <c r="I39" s="8">
        <v>500</v>
      </c>
      <c r="J39" s="24">
        <v>500</v>
      </c>
      <c r="K39" s="8">
        <v>0</v>
      </c>
      <c r="L39" s="8">
        <v>0</v>
      </c>
      <c r="M39" s="9"/>
    </row>
    <row r="40" spans="1:13" ht="30" x14ac:dyDescent="0.25">
      <c r="A40" s="35"/>
      <c r="B40" s="36"/>
      <c r="C40" s="36"/>
      <c r="D40" s="18">
        <v>732</v>
      </c>
      <c r="E40" s="4" t="s">
        <v>16</v>
      </c>
      <c r="F40" s="18" t="s">
        <v>31</v>
      </c>
      <c r="G40" s="18">
        <v>414</v>
      </c>
      <c r="H40" s="20" t="s">
        <v>22</v>
      </c>
      <c r="I40" s="8">
        <v>38948.400000000001</v>
      </c>
      <c r="J40" s="8">
        <v>1090.5999999999999</v>
      </c>
      <c r="K40" s="8">
        <v>13166.9</v>
      </c>
      <c r="L40" s="8">
        <v>24690.9</v>
      </c>
      <c r="M40" s="9"/>
    </row>
    <row r="41" spans="1:13" ht="45" x14ac:dyDescent="0.25">
      <c r="A41" s="35"/>
      <c r="B41" s="36"/>
      <c r="C41" s="36"/>
      <c r="D41" s="18">
        <v>732</v>
      </c>
      <c r="E41" s="4" t="s">
        <v>16</v>
      </c>
      <c r="F41" s="18" t="s">
        <v>32</v>
      </c>
      <c r="G41" s="18">
        <v>414</v>
      </c>
      <c r="H41" s="20" t="s">
        <v>23</v>
      </c>
      <c r="I41" s="8">
        <v>27486</v>
      </c>
      <c r="J41" s="8">
        <v>4149</v>
      </c>
      <c r="K41" s="8">
        <v>1967.5</v>
      </c>
      <c r="L41" s="8">
        <v>21369.5</v>
      </c>
      <c r="M41" s="9"/>
    </row>
    <row r="42" spans="1:13" x14ac:dyDescent="0.25">
      <c r="A42" s="4"/>
      <c r="B42" s="51" t="s">
        <v>210</v>
      </c>
      <c r="C42" s="51"/>
      <c r="D42" s="51"/>
      <c r="E42" s="51"/>
      <c r="F42" s="51"/>
      <c r="G42" s="51"/>
      <c r="H42" s="20" t="s">
        <v>19</v>
      </c>
      <c r="I42" s="8">
        <f>I33</f>
        <v>69554.399999999994</v>
      </c>
      <c r="J42" s="8">
        <f t="shared" ref="J42:L42" si="9">J33</f>
        <v>8359.6</v>
      </c>
      <c r="K42" s="8">
        <f t="shared" si="9"/>
        <v>15134.4</v>
      </c>
      <c r="L42" s="8">
        <f t="shared" si="9"/>
        <v>46060.4</v>
      </c>
      <c r="M42" s="9"/>
    </row>
    <row r="43" spans="1:13" ht="30" x14ac:dyDescent="0.25">
      <c r="A43" s="4"/>
      <c r="B43" s="51"/>
      <c r="C43" s="51"/>
      <c r="D43" s="51"/>
      <c r="E43" s="51"/>
      <c r="F43" s="51"/>
      <c r="G43" s="51"/>
      <c r="H43" s="20" t="s">
        <v>22</v>
      </c>
      <c r="I43" s="8">
        <f>I40+I35</f>
        <v>41548.400000000001</v>
      </c>
      <c r="J43" s="8">
        <f t="shared" ref="J43:L43" si="10">J40+J35</f>
        <v>3690.6</v>
      </c>
      <c r="K43" s="8">
        <f t="shared" si="10"/>
        <v>13166.9</v>
      </c>
      <c r="L43" s="8">
        <f t="shared" si="10"/>
        <v>24690.9</v>
      </c>
      <c r="M43" s="9"/>
    </row>
    <row r="44" spans="1:13" ht="60" x14ac:dyDescent="0.25">
      <c r="A44" s="4"/>
      <c r="B44" s="51"/>
      <c r="C44" s="51"/>
      <c r="D44" s="51"/>
      <c r="E44" s="51"/>
      <c r="F44" s="51"/>
      <c r="G44" s="51"/>
      <c r="H44" s="20" t="s">
        <v>26</v>
      </c>
      <c r="I44" s="8">
        <f>I37</f>
        <v>2600</v>
      </c>
      <c r="J44" s="8">
        <f t="shared" ref="J44:L44" si="11">J37</f>
        <v>2600</v>
      </c>
      <c r="K44" s="8">
        <f t="shared" si="11"/>
        <v>0</v>
      </c>
      <c r="L44" s="8">
        <f t="shared" si="11"/>
        <v>0</v>
      </c>
      <c r="M44" s="9"/>
    </row>
    <row r="45" spans="1:13" ht="45" x14ac:dyDescent="0.25">
      <c r="A45" s="4"/>
      <c r="B45" s="51"/>
      <c r="C45" s="51"/>
      <c r="D45" s="51"/>
      <c r="E45" s="51"/>
      <c r="F45" s="51"/>
      <c r="G45" s="51"/>
      <c r="H45" s="20" t="s">
        <v>23</v>
      </c>
      <c r="I45" s="8">
        <f>I41+I38</f>
        <v>28006</v>
      </c>
      <c r="J45" s="8">
        <f t="shared" ref="J45:L45" si="12">J41+J38</f>
        <v>4669</v>
      </c>
      <c r="K45" s="8">
        <f t="shared" si="12"/>
        <v>1967.5</v>
      </c>
      <c r="L45" s="8">
        <f t="shared" si="12"/>
        <v>21369.5</v>
      </c>
      <c r="M45" s="9"/>
    </row>
    <row r="46" spans="1:13" ht="60" x14ac:dyDescent="0.25">
      <c r="A46" s="4"/>
      <c r="B46" s="51"/>
      <c r="C46" s="51"/>
      <c r="D46" s="51"/>
      <c r="E46" s="51"/>
      <c r="F46" s="51"/>
      <c r="G46" s="51"/>
      <c r="H46" s="20" t="s">
        <v>27</v>
      </c>
      <c r="I46" s="8">
        <f>I39</f>
        <v>500</v>
      </c>
      <c r="J46" s="8">
        <f t="shared" ref="J46:L46" si="13">J39</f>
        <v>500</v>
      </c>
      <c r="K46" s="8">
        <f t="shared" si="13"/>
        <v>0</v>
      </c>
      <c r="L46" s="8">
        <f t="shared" si="13"/>
        <v>0</v>
      </c>
      <c r="M46" s="9"/>
    </row>
    <row r="47" spans="1:13" s="7" customFormat="1" x14ac:dyDescent="0.25">
      <c r="A47" s="38" t="s">
        <v>193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9"/>
    </row>
    <row r="48" spans="1:13" s="7" customFormat="1" x14ac:dyDescent="0.25">
      <c r="A48" s="37" t="s">
        <v>194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9"/>
    </row>
    <row r="49" spans="1:13" s="7" customFormat="1" x14ac:dyDescent="0.25">
      <c r="A49" s="38" t="s">
        <v>195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9"/>
    </row>
    <row r="50" spans="1:13" s="6" customFormat="1" x14ac:dyDescent="0.25">
      <c r="A50" s="38" t="s">
        <v>248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9"/>
    </row>
    <row r="51" spans="1:13" ht="45" x14ac:dyDescent="0.25">
      <c r="A51" s="20">
        <v>3</v>
      </c>
      <c r="B51" s="20" t="s">
        <v>114</v>
      </c>
      <c r="C51" s="20"/>
      <c r="D51" s="18">
        <v>732</v>
      </c>
      <c r="E51" s="4" t="s">
        <v>16</v>
      </c>
      <c r="F51" s="18" t="s">
        <v>119</v>
      </c>
      <c r="G51" s="4" t="s">
        <v>18</v>
      </c>
      <c r="H51" s="18" t="s">
        <v>19</v>
      </c>
      <c r="I51" s="8">
        <f>I52</f>
        <v>80137</v>
      </c>
      <c r="J51" s="8">
        <f t="shared" ref="J51:L51" si="14">J52</f>
        <v>67027</v>
      </c>
      <c r="K51" s="8">
        <f t="shared" si="14"/>
        <v>1800</v>
      </c>
      <c r="L51" s="8">
        <f t="shared" si="14"/>
        <v>11310</v>
      </c>
      <c r="M51" s="9"/>
    </row>
    <row r="52" spans="1:13" ht="90" x14ac:dyDescent="0.25">
      <c r="A52" s="20" t="s">
        <v>205</v>
      </c>
      <c r="B52" s="20" t="s">
        <v>134</v>
      </c>
      <c r="C52" s="20"/>
      <c r="D52" s="18">
        <v>733</v>
      </c>
      <c r="E52" s="4" t="s">
        <v>41</v>
      </c>
      <c r="F52" s="18" t="s">
        <v>33</v>
      </c>
      <c r="G52" s="4" t="s">
        <v>18</v>
      </c>
      <c r="H52" s="18" t="s">
        <v>19</v>
      </c>
      <c r="I52" s="8">
        <f>I53+I54+I55</f>
        <v>80137</v>
      </c>
      <c r="J52" s="8">
        <f t="shared" ref="J52:L52" si="15">J53+J54+J55</f>
        <v>67027</v>
      </c>
      <c r="K52" s="8">
        <f t="shared" si="15"/>
        <v>1800</v>
      </c>
      <c r="L52" s="8">
        <f t="shared" si="15"/>
        <v>11310</v>
      </c>
      <c r="M52" s="9"/>
    </row>
    <row r="53" spans="1:13" ht="30" x14ac:dyDescent="0.25">
      <c r="A53" s="34" t="s">
        <v>206</v>
      </c>
      <c r="B53" s="36" t="s">
        <v>34</v>
      </c>
      <c r="C53" s="36" t="s">
        <v>159</v>
      </c>
      <c r="D53" s="18">
        <v>732</v>
      </c>
      <c r="E53" s="4" t="s">
        <v>16</v>
      </c>
      <c r="F53" s="18" t="s">
        <v>35</v>
      </c>
      <c r="G53" s="4" t="s">
        <v>37</v>
      </c>
      <c r="H53" s="20" t="s">
        <v>22</v>
      </c>
      <c r="I53" s="8">
        <v>9839.7000000000007</v>
      </c>
      <c r="J53" s="8">
        <v>0</v>
      </c>
      <c r="K53" s="8">
        <v>0</v>
      </c>
      <c r="L53" s="8">
        <v>9839.7000000000007</v>
      </c>
      <c r="M53" s="9"/>
    </row>
    <row r="54" spans="1:13" ht="45" x14ac:dyDescent="0.25">
      <c r="A54" s="34"/>
      <c r="B54" s="36"/>
      <c r="C54" s="36"/>
      <c r="D54" s="18">
        <v>732</v>
      </c>
      <c r="E54" s="4" t="s">
        <v>16</v>
      </c>
      <c r="F54" s="18" t="s">
        <v>36</v>
      </c>
      <c r="G54" s="4" t="s">
        <v>37</v>
      </c>
      <c r="H54" s="20" t="s">
        <v>23</v>
      </c>
      <c r="I54" s="8">
        <v>3270.3</v>
      </c>
      <c r="J54" s="8">
        <v>0</v>
      </c>
      <c r="K54" s="8">
        <v>1800</v>
      </c>
      <c r="L54" s="8">
        <v>1470.3</v>
      </c>
      <c r="M54" s="9"/>
    </row>
    <row r="55" spans="1:13" ht="75" x14ac:dyDescent="0.25">
      <c r="A55" s="18" t="s">
        <v>207</v>
      </c>
      <c r="B55" s="20" t="s">
        <v>173</v>
      </c>
      <c r="C55" s="36"/>
      <c r="D55" s="18">
        <v>732</v>
      </c>
      <c r="E55" s="4" t="s">
        <v>16</v>
      </c>
      <c r="F55" s="18" t="s">
        <v>38</v>
      </c>
      <c r="G55" s="4" t="s">
        <v>18</v>
      </c>
      <c r="H55" s="20" t="s">
        <v>11</v>
      </c>
      <c r="I55" s="8">
        <f>I56</f>
        <v>67027</v>
      </c>
      <c r="J55" s="8">
        <f t="shared" ref="J55:L55" si="16">J56</f>
        <v>67027</v>
      </c>
      <c r="K55" s="8">
        <f t="shared" si="16"/>
        <v>0</v>
      </c>
      <c r="L55" s="8">
        <f t="shared" si="16"/>
        <v>0</v>
      </c>
      <c r="M55" s="9"/>
    </row>
    <row r="56" spans="1:13" x14ac:dyDescent="0.25">
      <c r="A56" s="34" t="s">
        <v>208</v>
      </c>
      <c r="B56" s="36" t="s">
        <v>138</v>
      </c>
      <c r="C56" s="36"/>
      <c r="D56" s="18">
        <v>733</v>
      </c>
      <c r="E56" s="4" t="s">
        <v>41</v>
      </c>
      <c r="F56" s="18" t="s">
        <v>38</v>
      </c>
      <c r="G56" s="4" t="s">
        <v>118</v>
      </c>
      <c r="H56" s="20" t="s">
        <v>11</v>
      </c>
      <c r="I56" s="8">
        <f>I57+I58</f>
        <v>67027</v>
      </c>
      <c r="J56" s="8">
        <f t="shared" ref="J56:L56" si="17">J57+J58</f>
        <v>67027</v>
      </c>
      <c r="K56" s="8">
        <f t="shared" si="17"/>
        <v>0</v>
      </c>
      <c r="L56" s="8">
        <f t="shared" si="17"/>
        <v>0</v>
      </c>
      <c r="M56" s="9"/>
    </row>
    <row r="57" spans="1:13" ht="30" x14ac:dyDescent="0.25">
      <c r="A57" s="34"/>
      <c r="B57" s="36"/>
      <c r="C57" s="36"/>
      <c r="D57" s="18">
        <v>732</v>
      </c>
      <c r="E57" s="4" t="s">
        <v>16</v>
      </c>
      <c r="F57" s="18" t="s">
        <v>38</v>
      </c>
      <c r="G57" s="4" t="s">
        <v>40</v>
      </c>
      <c r="H57" s="20" t="s">
        <v>22</v>
      </c>
      <c r="I57" s="8">
        <v>58296</v>
      </c>
      <c r="J57" s="8">
        <v>58296</v>
      </c>
      <c r="K57" s="8">
        <v>0</v>
      </c>
      <c r="L57" s="8">
        <v>0</v>
      </c>
      <c r="M57" s="9"/>
    </row>
    <row r="58" spans="1:13" ht="45" x14ac:dyDescent="0.25">
      <c r="A58" s="34"/>
      <c r="B58" s="36"/>
      <c r="C58" s="36"/>
      <c r="D58" s="18">
        <v>732</v>
      </c>
      <c r="E58" s="4" t="s">
        <v>16</v>
      </c>
      <c r="F58" s="18" t="s">
        <v>39</v>
      </c>
      <c r="G58" s="4" t="s">
        <v>40</v>
      </c>
      <c r="H58" s="20" t="s">
        <v>23</v>
      </c>
      <c r="I58" s="8">
        <v>8731</v>
      </c>
      <c r="J58" s="8">
        <v>8731</v>
      </c>
      <c r="K58" s="8">
        <v>0</v>
      </c>
      <c r="L58" s="8">
        <v>0</v>
      </c>
      <c r="M58" s="9"/>
    </row>
    <row r="59" spans="1:13" x14ac:dyDescent="0.25">
      <c r="A59" s="4"/>
      <c r="B59" s="51" t="s">
        <v>211</v>
      </c>
      <c r="C59" s="51"/>
      <c r="D59" s="51"/>
      <c r="E59" s="51"/>
      <c r="F59" s="51"/>
      <c r="G59" s="51"/>
      <c r="H59" s="20" t="s">
        <v>19</v>
      </c>
      <c r="I59" s="8">
        <f>I51</f>
        <v>80137</v>
      </c>
      <c r="J59" s="8">
        <f t="shared" ref="J59:L59" si="18">J51</f>
        <v>67027</v>
      </c>
      <c r="K59" s="8">
        <f t="shared" si="18"/>
        <v>1800</v>
      </c>
      <c r="L59" s="8">
        <f t="shared" si="18"/>
        <v>11310</v>
      </c>
      <c r="M59" s="9"/>
    </row>
    <row r="60" spans="1:13" ht="30" x14ac:dyDescent="0.25">
      <c r="A60" s="4"/>
      <c r="B60" s="51"/>
      <c r="C60" s="51"/>
      <c r="D60" s="51"/>
      <c r="E60" s="51"/>
      <c r="F60" s="51"/>
      <c r="G60" s="51"/>
      <c r="H60" s="20" t="s">
        <v>22</v>
      </c>
      <c r="I60" s="8">
        <f>I57+I53</f>
        <v>68135.7</v>
      </c>
      <c r="J60" s="8">
        <f t="shared" ref="J60:L60" si="19">J57+J53</f>
        <v>58296</v>
      </c>
      <c r="K60" s="8">
        <f t="shared" si="19"/>
        <v>0</v>
      </c>
      <c r="L60" s="8">
        <f t="shared" si="19"/>
        <v>9839.7000000000007</v>
      </c>
      <c r="M60" s="9"/>
    </row>
    <row r="61" spans="1:13" ht="45" x14ac:dyDescent="0.25">
      <c r="A61" s="4"/>
      <c r="B61" s="51"/>
      <c r="C61" s="51"/>
      <c r="D61" s="51"/>
      <c r="E61" s="51"/>
      <c r="F61" s="51"/>
      <c r="G61" s="51"/>
      <c r="H61" s="20" t="s">
        <v>23</v>
      </c>
      <c r="I61" s="8">
        <f>I58+I54</f>
        <v>12001.3</v>
      </c>
      <c r="J61" s="8">
        <f t="shared" ref="J61:L61" si="20">J58+J54</f>
        <v>8731</v>
      </c>
      <c r="K61" s="8">
        <f t="shared" si="20"/>
        <v>1800</v>
      </c>
      <c r="L61" s="8">
        <f t="shared" si="20"/>
        <v>1470.3</v>
      </c>
      <c r="M61" s="9"/>
    </row>
    <row r="62" spans="1:13" x14ac:dyDescent="0.25">
      <c r="A62" s="38" t="s">
        <v>196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9"/>
    </row>
    <row r="63" spans="1:13" x14ac:dyDescent="0.25">
      <c r="A63" s="37" t="s">
        <v>249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9"/>
    </row>
    <row r="64" spans="1:13" ht="45" x14ac:dyDescent="0.25">
      <c r="A64" s="35" t="s">
        <v>212</v>
      </c>
      <c r="B64" s="20" t="s">
        <v>114</v>
      </c>
      <c r="C64" s="20"/>
      <c r="D64" s="18">
        <v>732</v>
      </c>
      <c r="E64" s="4" t="s">
        <v>41</v>
      </c>
      <c r="F64" s="18" t="s">
        <v>119</v>
      </c>
      <c r="G64" s="4" t="s">
        <v>18</v>
      </c>
      <c r="H64" s="18" t="s">
        <v>19</v>
      </c>
      <c r="I64" s="8">
        <f>I65</f>
        <v>5963.75</v>
      </c>
      <c r="J64" s="8">
        <f t="shared" ref="J64:L64" si="21">J65</f>
        <v>5963.75</v>
      </c>
      <c r="K64" s="8">
        <f t="shared" si="21"/>
        <v>0</v>
      </c>
      <c r="L64" s="8">
        <f t="shared" si="21"/>
        <v>0</v>
      </c>
      <c r="M64" s="9"/>
    </row>
    <row r="65" spans="1:13" ht="120" x14ac:dyDescent="0.25">
      <c r="A65" s="35"/>
      <c r="B65" s="20" t="s">
        <v>121</v>
      </c>
      <c r="C65" s="20" t="s">
        <v>158</v>
      </c>
      <c r="D65" s="18">
        <v>733</v>
      </c>
      <c r="E65" s="4" t="s">
        <v>41</v>
      </c>
      <c r="F65" s="18" t="s">
        <v>42</v>
      </c>
      <c r="G65" s="4" t="s">
        <v>18</v>
      </c>
      <c r="H65" s="18" t="s">
        <v>19</v>
      </c>
      <c r="I65" s="8">
        <f>I66+I67</f>
        <v>5963.75</v>
      </c>
      <c r="J65" s="8">
        <f t="shared" ref="J65:L65" si="22">J66+J67</f>
        <v>5963.75</v>
      </c>
      <c r="K65" s="8">
        <f t="shared" si="22"/>
        <v>0</v>
      </c>
      <c r="L65" s="8">
        <f t="shared" si="22"/>
        <v>0</v>
      </c>
      <c r="M65" s="9"/>
    </row>
    <row r="66" spans="1:13" ht="30" x14ac:dyDescent="0.25">
      <c r="A66" s="35" t="s">
        <v>132</v>
      </c>
      <c r="B66" s="36" t="s">
        <v>43</v>
      </c>
      <c r="C66" s="34"/>
      <c r="D66" s="34">
        <v>732</v>
      </c>
      <c r="E66" s="35" t="s">
        <v>41</v>
      </c>
      <c r="F66" s="34" t="s">
        <v>44</v>
      </c>
      <c r="G66" s="35" t="s">
        <v>37</v>
      </c>
      <c r="H66" s="20" t="s">
        <v>21</v>
      </c>
      <c r="I66" s="8">
        <v>5248.1</v>
      </c>
      <c r="J66" s="8">
        <v>5248.1</v>
      </c>
      <c r="K66" s="8">
        <v>0</v>
      </c>
      <c r="L66" s="8">
        <v>0</v>
      </c>
      <c r="M66" s="9"/>
    </row>
    <row r="67" spans="1:13" ht="45" x14ac:dyDescent="0.25">
      <c r="A67" s="35"/>
      <c r="B67" s="36"/>
      <c r="C67" s="34"/>
      <c r="D67" s="34"/>
      <c r="E67" s="35"/>
      <c r="F67" s="34"/>
      <c r="G67" s="35"/>
      <c r="H67" s="20" t="s">
        <v>23</v>
      </c>
      <c r="I67" s="8">
        <v>715.65000000000009</v>
      </c>
      <c r="J67" s="8">
        <v>715.65000000000009</v>
      </c>
      <c r="K67" s="8">
        <v>0</v>
      </c>
      <c r="L67" s="8">
        <v>0</v>
      </c>
      <c r="M67" s="9"/>
    </row>
    <row r="68" spans="1:13" x14ac:dyDescent="0.25">
      <c r="A68" s="4"/>
      <c r="B68" s="51" t="s">
        <v>213</v>
      </c>
      <c r="C68" s="36"/>
      <c r="D68" s="36"/>
      <c r="E68" s="36"/>
      <c r="F68" s="36"/>
      <c r="G68" s="36"/>
      <c r="H68" s="20" t="s">
        <v>19</v>
      </c>
      <c r="I68" s="8">
        <f>I64</f>
        <v>5963.75</v>
      </c>
      <c r="J68" s="8">
        <f t="shared" ref="J68:L68" si="23">J64</f>
        <v>5963.75</v>
      </c>
      <c r="K68" s="8">
        <f t="shared" si="23"/>
        <v>0</v>
      </c>
      <c r="L68" s="8">
        <f t="shared" si="23"/>
        <v>0</v>
      </c>
      <c r="M68" s="9"/>
    </row>
    <row r="69" spans="1:13" ht="30" x14ac:dyDescent="0.25">
      <c r="A69" s="4"/>
      <c r="B69" s="36"/>
      <c r="C69" s="36"/>
      <c r="D69" s="36"/>
      <c r="E69" s="36"/>
      <c r="F69" s="36"/>
      <c r="G69" s="36"/>
      <c r="H69" s="20" t="s">
        <v>21</v>
      </c>
      <c r="I69" s="8">
        <f>I66</f>
        <v>5248.1</v>
      </c>
      <c r="J69" s="8">
        <f t="shared" ref="J69:K69" si="24">J66</f>
        <v>5248.1</v>
      </c>
      <c r="K69" s="8">
        <f t="shared" si="24"/>
        <v>0</v>
      </c>
      <c r="L69" s="8">
        <f>L66</f>
        <v>0</v>
      </c>
      <c r="M69" s="9"/>
    </row>
    <row r="70" spans="1:13" ht="45" x14ac:dyDescent="0.25">
      <c r="A70" s="4"/>
      <c r="B70" s="36"/>
      <c r="C70" s="36"/>
      <c r="D70" s="36"/>
      <c r="E70" s="36"/>
      <c r="F70" s="36"/>
      <c r="G70" s="36"/>
      <c r="H70" s="20" t="s">
        <v>23</v>
      </c>
      <c r="I70" s="8">
        <f>I67</f>
        <v>715.65000000000009</v>
      </c>
      <c r="J70" s="8">
        <f t="shared" ref="J70:L70" si="25">J67</f>
        <v>715.65000000000009</v>
      </c>
      <c r="K70" s="8">
        <f t="shared" si="25"/>
        <v>0</v>
      </c>
      <c r="L70" s="8">
        <f t="shared" si="25"/>
        <v>0</v>
      </c>
      <c r="M70" s="9"/>
    </row>
    <row r="71" spans="1:13" s="6" customFormat="1" x14ac:dyDescent="0.25">
      <c r="A71" s="38" t="s">
        <v>197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9"/>
    </row>
    <row r="72" spans="1:13" s="6" customFormat="1" x14ac:dyDescent="0.25">
      <c r="A72" s="38" t="s">
        <v>220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9"/>
    </row>
    <row r="73" spans="1:13" ht="45" x14ac:dyDescent="0.25">
      <c r="A73" s="35" t="s">
        <v>129</v>
      </c>
      <c r="B73" s="20" t="s">
        <v>114</v>
      </c>
      <c r="C73" s="20"/>
      <c r="D73" s="18">
        <v>732</v>
      </c>
      <c r="E73" s="4" t="s">
        <v>16</v>
      </c>
      <c r="F73" s="18" t="s">
        <v>119</v>
      </c>
      <c r="G73" s="4" t="s">
        <v>18</v>
      </c>
      <c r="H73" s="18" t="s">
        <v>19</v>
      </c>
      <c r="I73" s="8">
        <f>I74</f>
        <v>146827.39120000001</v>
      </c>
      <c r="J73" s="8">
        <f t="shared" ref="J73:L73" si="26">J74</f>
        <v>96273.3</v>
      </c>
      <c r="K73" s="8">
        <f t="shared" si="26"/>
        <v>18725.691200000001</v>
      </c>
      <c r="L73" s="8">
        <f t="shared" si="26"/>
        <v>31828.400000000001</v>
      </c>
      <c r="M73" s="9"/>
    </row>
    <row r="74" spans="1:13" ht="90" x14ac:dyDescent="0.25">
      <c r="A74" s="35"/>
      <c r="B74" s="20" t="s">
        <v>122</v>
      </c>
      <c r="C74" s="20" t="s">
        <v>159</v>
      </c>
      <c r="D74" s="18">
        <v>732</v>
      </c>
      <c r="E74" s="4" t="s">
        <v>16</v>
      </c>
      <c r="F74" s="18" t="s">
        <v>45</v>
      </c>
      <c r="G74" s="4" t="s">
        <v>18</v>
      </c>
      <c r="H74" s="18" t="s">
        <v>19</v>
      </c>
      <c r="I74" s="8">
        <f>I75+I76</f>
        <v>146827.39120000001</v>
      </c>
      <c r="J74" s="8">
        <f t="shared" ref="J74:L74" si="27">J75+J76</f>
        <v>96273.3</v>
      </c>
      <c r="K74" s="8">
        <f t="shared" si="27"/>
        <v>18725.691200000001</v>
      </c>
      <c r="L74" s="8">
        <f t="shared" si="27"/>
        <v>31828.400000000001</v>
      </c>
      <c r="M74" s="9"/>
    </row>
    <row r="75" spans="1:13" ht="30" x14ac:dyDescent="0.25">
      <c r="A75" s="35" t="s">
        <v>214</v>
      </c>
      <c r="B75" s="36" t="s">
        <v>157</v>
      </c>
      <c r="C75" s="36"/>
      <c r="D75" s="18">
        <v>732</v>
      </c>
      <c r="E75" s="18" t="s">
        <v>16</v>
      </c>
      <c r="F75" s="18" t="s">
        <v>46</v>
      </c>
      <c r="G75" s="4" t="s">
        <v>40</v>
      </c>
      <c r="H75" s="20" t="s">
        <v>22</v>
      </c>
      <c r="I75" s="8">
        <f>I77+I79+I81+I83+I85+I87+I89+I91</f>
        <v>111444.3</v>
      </c>
      <c r="J75" s="8">
        <f t="shared" ref="J75:L75" si="28">J77+J79+J81+J83+J85+J87+J89+J91</f>
        <v>83753.600000000006</v>
      </c>
      <c r="K75" s="8">
        <f t="shared" si="28"/>
        <v>0</v>
      </c>
      <c r="L75" s="8">
        <f t="shared" si="28"/>
        <v>27690.7</v>
      </c>
      <c r="M75" s="9"/>
    </row>
    <row r="76" spans="1:13" ht="45" x14ac:dyDescent="0.25">
      <c r="A76" s="35"/>
      <c r="B76" s="36"/>
      <c r="C76" s="36"/>
      <c r="D76" s="18">
        <v>732</v>
      </c>
      <c r="E76" s="18" t="s">
        <v>16</v>
      </c>
      <c r="F76" s="18" t="s">
        <v>47</v>
      </c>
      <c r="G76" s="4" t="s">
        <v>40</v>
      </c>
      <c r="H76" s="20" t="s">
        <v>23</v>
      </c>
      <c r="I76" s="8">
        <f>I78+I80+I82+I84+I86+I88+I90+I92</f>
        <v>35383.091200000003</v>
      </c>
      <c r="J76" s="8">
        <f t="shared" ref="J76:L76" si="29">J78+J80+J82+J84+J86+J88+J90+J92</f>
        <v>12519.7</v>
      </c>
      <c r="K76" s="8">
        <f t="shared" si="29"/>
        <v>18725.691200000001</v>
      </c>
      <c r="L76" s="8">
        <f t="shared" si="29"/>
        <v>4137.7</v>
      </c>
      <c r="M76" s="9"/>
    </row>
    <row r="77" spans="1:13" ht="30" x14ac:dyDescent="0.25">
      <c r="A77" s="35" t="s">
        <v>215</v>
      </c>
      <c r="B77" s="36" t="s">
        <v>160</v>
      </c>
      <c r="C77" s="36"/>
      <c r="D77" s="18">
        <v>732</v>
      </c>
      <c r="E77" s="18" t="s">
        <v>16</v>
      </c>
      <c r="F77" s="18" t="s">
        <v>46</v>
      </c>
      <c r="G77" s="4" t="s">
        <v>40</v>
      </c>
      <c r="H77" s="20" t="s">
        <v>22</v>
      </c>
      <c r="I77" s="8">
        <v>29416</v>
      </c>
      <c r="J77" s="8">
        <v>29416</v>
      </c>
      <c r="K77" s="8">
        <v>0</v>
      </c>
      <c r="L77" s="8">
        <v>0</v>
      </c>
      <c r="M77" s="9"/>
    </row>
    <row r="78" spans="1:13" ht="45" x14ac:dyDescent="0.25">
      <c r="A78" s="35"/>
      <c r="B78" s="36"/>
      <c r="C78" s="36"/>
      <c r="D78" s="18">
        <v>732</v>
      </c>
      <c r="E78" s="18" t="s">
        <v>16</v>
      </c>
      <c r="F78" s="18" t="s">
        <v>47</v>
      </c>
      <c r="G78" s="4" t="s">
        <v>40</v>
      </c>
      <c r="H78" s="20" t="s">
        <v>23</v>
      </c>
      <c r="I78" s="8">
        <v>4400</v>
      </c>
      <c r="J78" s="8">
        <v>4400</v>
      </c>
      <c r="K78" s="8">
        <v>0</v>
      </c>
      <c r="L78" s="8">
        <v>0</v>
      </c>
      <c r="M78" s="9"/>
    </row>
    <row r="79" spans="1:13" ht="30" x14ac:dyDescent="0.25">
      <c r="A79" s="35" t="s">
        <v>216</v>
      </c>
      <c r="B79" s="36" t="s">
        <v>161</v>
      </c>
      <c r="C79" s="36"/>
      <c r="D79" s="18">
        <v>732</v>
      </c>
      <c r="E79" s="18" t="s">
        <v>16</v>
      </c>
      <c r="F79" s="18" t="s">
        <v>46</v>
      </c>
      <c r="G79" s="4" t="s">
        <v>40</v>
      </c>
      <c r="H79" s="20" t="s">
        <v>22</v>
      </c>
      <c r="I79" s="8">
        <v>13188.9</v>
      </c>
      <c r="J79" s="8">
        <v>13188.9</v>
      </c>
      <c r="K79" s="8">
        <v>0</v>
      </c>
      <c r="L79" s="8">
        <v>0</v>
      </c>
      <c r="M79" s="9"/>
    </row>
    <row r="80" spans="1:13" ht="45" x14ac:dyDescent="0.25">
      <c r="A80" s="35"/>
      <c r="B80" s="36"/>
      <c r="C80" s="36"/>
      <c r="D80" s="18">
        <v>732</v>
      </c>
      <c r="E80" s="18" t="s">
        <v>16</v>
      </c>
      <c r="F80" s="18" t="s">
        <v>47</v>
      </c>
      <c r="G80" s="4" t="s">
        <v>40</v>
      </c>
      <c r="H80" s="20" t="s">
        <v>23</v>
      </c>
      <c r="I80" s="8">
        <v>1970.8</v>
      </c>
      <c r="J80" s="8">
        <v>1970.8</v>
      </c>
      <c r="K80" s="8">
        <v>0</v>
      </c>
      <c r="L80" s="8">
        <v>0</v>
      </c>
      <c r="M80" s="9"/>
    </row>
    <row r="81" spans="1:14" ht="30" x14ac:dyDescent="0.25">
      <c r="A81" s="35" t="s">
        <v>217</v>
      </c>
      <c r="B81" s="36" t="s">
        <v>189</v>
      </c>
      <c r="C81" s="36"/>
      <c r="D81" s="18">
        <v>732</v>
      </c>
      <c r="E81" s="18" t="s">
        <v>16</v>
      </c>
      <c r="F81" s="18" t="s">
        <v>46</v>
      </c>
      <c r="G81" s="4" t="s">
        <v>40</v>
      </c>
      <c r="H81" s="20" t="s">
        <v>22</v>
      </c>
      <c r="I81" s="8">
        <v>20968.5</v>
      </c>
      <c r="J81" s="8">
        <v>20968.5</v>
      </c>
      <c r="K81" s="8">
        <v>0</v>
      </c>
      <c r="L81" s="8">
        <v>0</v>
      </c>
      <c r="M81" s="9"/>
    </row>
    <row r="82" spans="1:14" ht="45" x14ac:dyDescent="0.25">
      <c r="A82" s="35"/>
      <c r="B82" s="36"/>
      <c r="C82" s="36"/>
      <c r="D82" s="18">
        <v>732</v>
      </c>
      <c r="E82" s="18" t="s">
        <v>16</v>
      </c>
      <c r="F82" s="18" t="s">
        <v>47</v>
      </c>
      <c r="G82" s="4" t="s">
        <v>40</v>
      </c>
      <c r="H82" s="20" t="s">
        <v>23</v>
      </c>
      <c r="I82" s="8">
        <v>3133.3</v>
      </c>
      <c r="J82" s="8">
        <v>3133.3</v>
      </c>
      <c r="K82" s="8">
        <v>0</v>
      </c>
      <c r="L82" s="8">
        <v>0</v>
      </c>
      <c r="M82" s="9"/>
    </row>
    <row r="83" spans="1:14" ht="30" x14ac:dyDescent="0.25">
      <c r="A83" s="35" t="s">
        <v>218</v>
      </c>
      <c r="B83" s="36" t="s">
        <v>188</v>
      </c>
      <c r="C83" s="36"/>
      <c r="D83" s="18">
        <v>732</v>
      </c>
      <c r="E83" s="18" t="s">
        <v>16</v>
      </c>
      <c r="F83" s="18" t="s">
        <v>46</v>
      </c>
      <c r="G83" s="4" t="s">
        <v>40</v>
      </c>
      <c r="H83" s="20" t="s">
        <v>22</v>
      </c>
      <c r="I83" s="8">
        <v>20180.2</v>
      </c>
      <c r="J83" s="8">
        <v>20180.2</v>
      </c>
      <c r="K83" s="8">
        <v>0</v>
      </c>
      <c r="L83" s="8">
        <v>0</v>
      </c>
      <c r="M83" s="9"/>
    </row>
    <row r="84" spans="1:14" ht="45" x14ac:dyDescent="0.25">
      <c r="A84" s="35"/>
      <c r="B84" s="36"/>
      <c r="C84" s="36"/>
      <c r="D84" s="18">
        <v>732</v>
      </c>
      <c r="E84" s="18" t="s">
        <v>16</v>
      </c>
      <c r="F84" s="18" t="s">
        <v>47</v>
      </c>
      <c r="G84" s="4" t="s">
        <v>40</v>
      </c>
      <c r="H84" s="20" t="s">
        <v>23</v>
      </c>
      <c r="I84" s="8">
        <v>3015.6</v>
      </c>
      <c r="J84" s="8">
        <v>3015.6</v>
      </c>
      <c r="K84" s="8">
        <v>0</v>
      </c>
      <c r="L84" s="8">
        <v>0</v>
      </c>
      <c r="M84" s="9"/>
    </row>
    <row r="85" spans="1:14" ht="30" x14ac:dyDescent="0.25">
      <c r="A85" s="35" t="s">
        <v>219</v>
      </c>
      <c r="B85" s="36" t="s">
        <v>162</v>
      </c>
      <c r="C85" s="20"/>
      <c r="D85" s="18">
        <v>732</v>
      </c>
      <c r="E85" s="18" t="s">
        <v>16</v>
      </c>
      <c r="F85" s="18" t="s">
        <v>46</v>
      </c>
      <c r="G85" s="4" t="s">
        <v>40</v>
      </c>
      <c r="H85" s="20" t="s">
        <v>22</v>
      </c>
      <c r="I85" s="8">
        <v>27690.7</v>
      </c>
      <c r="J85" s="8">
        <v>0</v>
      </c>
      <c r="K85" s="8">
        <v>0</v>
      </c>
      <c r="L85" s="8">
        <v>27690.7</v>
      </c>
      <c r="M85" s="9"/>
    </row>
    <row r="86" spans="1:14" ht="45" x14ac:dyDescent="0.25">
      <c r="A86" s="35"/>
      <c r="B86" s="36"/>
      <c r="C86" s="20"/>
      <c r="D86" s="18">
        <v>732</v>
      </c>
      <c r="E86" s="18" t="s">
        <v>16</v>
      </c>
      <c r="F86" s="18" t="s">
        <v>47</v>
      </c>
      <c r="G86" s="4" t="s">
        <v>40</v>
      </c>
      <c r="H86" s="20" t="s">
        <v>23</v>
      </c>
      <c r="I86" s="8">
        <v>4137.7</v>
      </c>
      <c r="J86" s="8">
        <v>0</v>
      </c>
      <c r="K86" s="8">
        <v>0</v>
      </c>
      <c r="L86" s="8">
        <v>4137.7</v>
      </c>
      <c r="M86" s="9"/>
    </row>
    <row r="87" spans="1:14" ht="30" x14ac:dyDescent="0.25">
      <c r="A87" s="29" t="s">
        <v>256</v>
      </c>
      <c r="B87" s="31" t="s">
        <v>255</v>
      </c>
      <c r="C87" s="20"/>
      <c r="D87" s="18">
        <v>732</v>
      </c>
      <c r="E87" s="4" t="s">
        <v>16</v>
      </c>
      <c r="F87" s="18" t="s">
        <v>46</v>
      </c>
      <c r="G87" s="4" t="s">
        <v>40</v>
      </c>
      <c r="H87" s="20" t="s">
        <v>22</v>
      </c>
      <c r="I87" s="8">
        <v>0</v>
      </c>
      <c r="J87" s="8">
        <v>0</v>
      </c>
      <c r="K87" s="8">
        <v>0</v>
      </c>
      <c r="L87" s="8">
        <v>0</v>
      </c>
      <c r="M87" s="9"/>
    </row>
    <row r="88" spans="1:14" ht="45" x14ac:dyDescent="0.25">
      <c r="A88" s="30"/>
      <c r="B88" s="32"/>
      <c r="C88" s="20"/>
      <c r="D88" s="18">
        <v>732</v>
      </c>
      <c r="E88" s="4" t="s">
        <v>16</v>
      </c>
      <c r="F88" s="18" t="s">
        <v>46</v>
      </c>
      <c r="G88" s="4" t="s">
        <v>40</v>
      </c>
      <c r="H88" s="20" t="s">
        <v>23</v>
      </c>
      <c r="I88" s="8">
        <v>7752.0752000000002</v>
      </c>
      <c r="J88" s="8">
        <v>0</v>
      </c>
      <c r="K88" s="8">
        <v>7752.0752000000002</v>
      </c>
      <c r="L88" s="8">
        <v>0</v>
      </c>
      <c r="M88" s="9"/>
    </row>
    <row r="89" spans="1:14" ht="30" x14ac:dyDescent="0.25">
      <c r="A89" s="29" t="s">
        <v>257</v>
      </c>
      <c r="B89" s="31" t="s">
        <v>259</v>
      </c>
      <c r="C89" s="20"/>
      <c r="D89" s="18">
        <v>732</v>
      </c>
      <c r="E89" s="4" t="s">
        <v>16</v>
      </c>
      <c r="F89" s="18" t="s">
        <v>46</v>
      </c>
      <c r="G89" s="4" t="s">
        <v>40</v>
      </c>
      <c r="H89" s="20" t="s">
        <v>22</v>
      </c>
      <c r="I89" s="8">
        <v>0</v>
      </c>
      <c r="J89" s="8">
        <v>0</v>
      </c>
      <c r="K89" s="8">
        <v>0</v>
      </c>
      <c r="L89" s="8">
        <v>0</v>
      </c>
      <c r="M89" s="9"/>
    </row>
    <row r="90" spans="1:14" ht="45" x14ac:dyDescent="0.25">
      <c r="A90" s="30"/>
      <c r="B90" s="32"/>
      <c r="C90" s="20"/>
      <c r="D90" s="18">
        <v>732</v>
      </c>
      <c r="E90" s="4" t="s">
        <v>16</v>
      </c>
      <c r="F90" s="18" t="s">
        <v>46</v>
      </c>
      <c r="G90" s="4" t="s">
        <v>40</v>
      </c>
      <c r="H90" s="20" t="s">
        <v>23</v>
      </c>
      <c r="I90" s="8">
        <v>1884.2431999999999</v>
      </c>
      <c r="J90" s="8">
        <v>0</v>
      </c>
      <c r="K90" s="8">
        <v>1884.2431999999999</v>
      </c>
      <c r="L90" s="8">
        <v>0</v>
      </c>
      <c r="M90" s="9"/>
    </row>
    <row r="91" spans="1:14" ht="30" x14ac:dyDescent="0.25">
      <c r="A91" s="29" t="s">
        <v>258</v>
      </c>
      <c r="B91" s="31" t="s">
        <v>260</v>
      </c>
      <c r="C91" s="20"/>
      <c r="D91" s="18">
        <v>732</v>
      </c>
      <c r="E91" s="4" t="s">
        <v>16</v>
      </c>
      <c r="F91" s="18" t="s">
        <v>46</v>
      </c>
      <c r="G91" s="4" t="s">
        <v>40</v>
      </c>
      <c r="H91" s="20" t="s">
        <v>22</v>
      </c>
      <c r="I91" s="8">
        <v>0</v>
      </c>
      <c r="J91" s="8">
        <v>0</v>
      </c>
      <c r="K91" s="8">
        <v>0</v>
      </c>
      <c r="L91" s="8">
        <v>0</v>
      </c>
      <c r="M91" s="9"/>
    </row>
    <row r="92" spans="1:14" ht="45" x14ac:dyDescent="0.25">
      <c r="A92" s="30"/>
      <c r="B92" s="32"/>
      <c r="C92" s="20"/>
      <c r="D92" s="18">
        <v>732</v>
      </c>
      <c r="E92" s="4" t="s">
        <v>16</v>
      </c>
      <c r="F92" s="18" t="s">
        <v>46</v>
      </c>
      <c r="G92" s="4" t="s">
        <v>40</v>
      </c>
      <c r="H92" s="20" t="s">
        <v>23</v>
      </c>
      <c r="I92" s="8">
        <v>9089.3727999999992</v>
      </c>
      <c r="J92" s="8">
        <v>0</v>
      </c>
      <c r="K92" s="8">
        <v>9089.3727999999992</v>
      </c>
      <c r="L92" s="8">
        <v>0</v>
      </c>
      <c r="M92" s="9"/>
    </row>
    <row r="93" spans="1:14" x14ac:dyDescent="0.25">
      <c r="A93" s="4"/>
      <c r="B93" s="51" t="s">
        <v>102</v>
      </c>
      <c r="C93" s="51"/>
      <c r="D93" s="51"/>
      <c r="E93" s="51"/>
      <c r="F93" s="51"/>
      <c r="G93" s="51"/>
      <c r="H93" s="20" t="s">
        <v>19</v>
      </c>
      <c r="I93" s="8">
        <f>I73</f>
        <v>146827.39120000001</v>
      </c>
      <c r="J93" s="8">
        <f>J73</f>
        <v>96273.3</v>
      </c>
      <c r="K93" s="8">
        <f>K73</f>
        <v>18725.691200000001</v>
      </c>
      <c r="L93" s="8">
        <f>L73</f>
        <v>31828.400000000001</v>
      </c>
      <c r="M93" s="9"/>
    </row>
    <row r="94" spans="1:14" ht="30" x14ac:dyDescent="0.25">
      <c r="A94" s="4"/>
      <c r="B94" s="51"/>
      <c r="C94" s="51"/>
      <c r="D94" s="51"/>
      <c r="E94" s="51"/>
      <c r="F94" s="51"/>
      <c r="G94" s="51"/>
      <c r="H94" s="20" t="s">
        <v>22</v>
      </c>
      <c r="I94" s="8">
        <f t="shared" ref="I94:L95" si="30">I75</f>
        <v>111444.3</v>
      </c>
      <c r="J94" s="8">
        <f t="shared" si="30"/>
        <v>83753.600000000006</v>
      </c>
      <c r="K94" s="8">
        <f t="shared" si="30"/>
        <v>0</v>
      </c>
      <c r="L94" s="8">
        <f t="shared" si="30"/>
        <v>27690.7</v>
      </c>
      <c r="M94" s="9"/>
    </row>
    <row r="95" spans="1:14" ht="45" x14ac:dyDescent="0.25">
      <c r="A95" s="4"/>
      <c r="B95" s="51"/>
      <c r="C95" s="51"/>
      <c r="D95" s="51"/>
      <c r="E95" s="51"/>
      <c r="F95" s="51"/>
      <c r="G95" s="51"/>
      <c r="H95" s="20" t="s">
        <v>23</v>
      </c>
      <c r="I95" s="8">
        <f t="shared" si="30"/>
        <v>35383.091200000003</v>
      </c>
      <c r="J95" s="8">
        <f t="shared" si="30"/>
        <v>12519.7</v>
      </c>
      <c r="K95" s="8">
        <f t="shared" si="30"/>
        <v>18725.691200000001</v>
      </c>
      <c r="L95" s="8">
        <f t="shared" si="30"/>
        <v>4137.7</v>
      </c>
      <c r="M95" s="9"/>
      <c r="N95" s="9"/>
    </row>
    <row r="96" spans="1:14" s="6" customFormat="1" x14ac:dyDescent="0.25">
      <c r="A96" s="41" t="s">
        <v>198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3"/>
      <c r="M96" s="9"/>
    </row>
    <row r="97" spans="1:13" s="6" customFormat="1" x14ac:dyDescent="0.25">
      <c r="A97" s="41" t="s">
        <v>221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3"/>
      <c r="M97" s="9"/>
    </row>
    <row r="98" spans="1:13" s="6" customFormat="1" ht="30" x14ac:dyDescent="0.25">
      <c r="A98" s="35" t="s">
        <v>133</v>
      </c>
      <c r="B98" s="21" t="s">
        <v>123</v>
      </c>
      <c r="C98" s="22"/>
      <c r="D98" s="18">
        <v>732</v>
      </c>
      <c r="E98" s="4" t="s">
        <v>30</v>
      </c>
      <c r="F98" s="18" t="s">
        <v>124</v>
      </c>
      <c r="G98" s="4" t="s">
        <v>18</v>
      </c>
      <c r="H98" s="18" t="s">
        <v>19</v>
      </c>
      <c r="I98" s="24">
        <f>I99</f>
        <v>75846.37</v>
      </c>
      <c r="J98" s="24">
        <f t="shared" ref="J98:L98" si="31">J99</f>
        <v>31112.37</v>
      </c>
      <c r="K98" s="24">
        <f t="shared" si="31"/>
        <v>22367</v>
      </c>
      <c r="L98" s="24">
        <f t="shared" si="31"/>
        <v>22367</v>
      </c>
      <c r="M98" s="9"/>
    </row>
    <row r="99" spans="1:13" ht="60" x14ac:dyDescent="0.25">
      <c r="A99" s="35"/>
      <c r="B99" s="20" t="s">
        <v>125</v>
      </c>
      <c r="C99" s="20"/>
      <c r="D99" s="18">
        <v>732</v>
      </c>
      <c r="E99" s="4" t="s">
        <v>30</v>
      </c>
      <c r="F99" s="18" t="s">
        <v>48</v>
      </c>
      <c r="G99" s="4" t="s">
        <v>18</v>
      </c>
      <c r="H99" s="18" t="s">
        <v>19</v>
      </c>
      <c r="I99" s="24">
        <f>I100+I101+I102+I103+I104</f>
        <v>75846.37</v>
      </c>
      <c r="J99" s="24">
        <f t="shared" ref="J99:L99" si="32">J100+J101+J102+J103+J104</f>
        <v>31112.37</v>
      </c>
      <c r="K99" s="24">
        <f t="shared" si="32"/>
        <v>22367</v>
      </c>
      <c r="L99" s="24">
        <f t="shared" si="32"/>
        <v>22367</v>
      </c>
      <c r="M99" s="9"/>
    </row>
    <row r="100" spans="1:13" ht="75" x14ac:dyDescent="0.25">
      <c r="A100" s="35" t="s">
        <v>222</v>
      </c>
      <c r="B100" s="36" t="s">
        <v>49</v>
      </c>
      <c r="C100" s="23" t="s">
        <v>94</v>
      </c>
      <c r="D100" s="18">
        <v>704</v>
      </c>
      <c r="E100" s="4" t="s">
        <v>155</v>
      </c>
      <c r="F100" s="18" t="s">
        <v>51</v>
      </c>
      <c r="G100" s="4" t="s">
        <v>18</v>
      </c>
      <c r="H100" s="20" t="s">
        <v>23</v>
      </c>
      <c r="I100" s="24">
        <v>11631.7</v>
      </c>
      <c r="J100" s="8">
        <v>3967.2999999999997</v>
      </c>
      <c r="K100" s="8">
        <v>3832.2</v>
      </c>
      <c r="L100" s="8">
        <v>3832.2</v>
      </c>
      <c r="M100" s="9"/>
    </row>
    <row r="101" spans="1:13" ht="45" x14ac:dyDescent="0.25">
      <c r="A101" s="35"/>
      <c r="B101" s="36"/>
      <c r="C101" s="23" t="s">
        <v>95</v>
      </c>
      <c r="D101" s="18">
        <v>732</v>
      </c>
      <c r="E101" s="4" t="s">
        <v>50</v>
      </c>
      <c r="F101" s="18" t="s">
        <v>51</v>
      </c>
      <c r="G101" s="4" t="s">
        <v>18</v>
      </c>
      <c r="H101" s="20" t="s">
        <v>23</v>
      </c>
      <c r="I101" s="24">
        <v>19341</v>
      </c>
      <c r="J101" s="8">
        <v>6591.4000000000005</v>
      </c>
      <c r="K101" s="8">
        <v>6374.8</v>
      </c>
      <c r="L101" s="8">
        <v>6374.8</v>
      </c>
      <c r="M101" s="9"/>
    </row>
    <row r="102" spans="1:13" ht="165" x14ac:dyDescent="0.25">
      <c r="A102" s="4" t="s">
        <v>223</v>
      </c>
      <c r="B102" s="20" t="s">
        <v>56</v>
      </c>
      <c r="C102" s="23" t="s">
        <v>95</v>
      </c>
      <c r="D102" s="18">
        <v>732</v>
      </c>
      <c r="E102" s="4" t="s">
        <v>57</v>
      </c>
      <c r="F102" s="18" t="s">
        <v>59</v>
      </c>
      <c r="G102" s="4" t="s">
        <v>58</v>
      </c>
      <c r="H102" s="20" t="s">
        <v>23</v>
      </c>
      <c r="I102" s="24">
        <v>8387.3700000000008</v>
      </c>
      <c r="J102" s="8">
        <v>8387.3700000000008</v>
      </c>
      <c r="K102" s="8">
        <v>0</v>
      </c>
      <c r="L102" s="8">
        <v>0</v>
      </c>
      <c r="M102" s="9"/>
    </row>
    <row r="103" spans="1:13" ht="60" x14ac:dyDescent="0.25">
      <c r="A103" s="4" t="s">
        <v>224</v>
      </c>
      <c r="B103" s="20" t="s">
        <v>52</v>
      </c>
      <c r="C103" s="25" t="s">
        <v>98</v>
      </c>
      <c r="D103" s="18">
        <v>732</v>
      </c>
      <c r="E103" s="4" t="s">
        <v>50</v>
      </c>
      <c r="F103" s="18" t="s">
        <v>53</v>
      </c>
      <c r="G103" s="4" t="s">
        <v>18</v>
      </c>
      <c r="H103" s="20" t="s">
        <v>23</v>
      </c>
      <c r="I103" s="24">
        <v>17562.7</v>
      </c>
      <c r="J103" s="8">
        <v>5983.3</v>
      </c>
      <c r="K103" s="8">
        <v>5789.7</v>
      </c>
      <c r="L103" s="8">
        <v>5789.7</v>
      </c>
      <c r="M103" s="9"/>
    </row>
    <row r="104" spans="1:13" ht="75" x14ac:dyDescent="0.25">
      <c r="A104" s="4" t="s">
        <v>225</v>
      </c>
      <c r="B104" s="20" t="s">
        <v>54</v>
      </c>
      <c r="C104" s="23" t="s">
        <v>97</v>
      </c>
      <c r="D104" s="18">
        <v>732</v>
      </c>
      <c r="E104" s="4" t="s">
        <v>50</v>
      </c>
      <c r="F104" s="18" t="s">
        <v>55</v>
      </c>
      <c r="G104" s="4" t="s">
        <v>18</v>
      </c>
      <c r="H104" s="20" t="s">
        <v>23</v>
      </c>
      <c r="I104" s="24">
        <v>18923.599999999999</v>
      </c>
      <c r="J104" s="8">
        <v>6183</v>
      </c>
      <c r="K104" s="8">
        <v>6370.3</v>
      </c>
      <c r="L104" s="8">
        <v>6370.3</v>
      </c>
      <c r="M104" s="9"/>
    </row>
    <row r="105" spans="1:13" x14ac:dyDescent="0.25">
      <c r="A105" s="4"/>
      <c r="B105" s="51" t="s">
        <v>103</v>
      </c>
      <c r="C105" s="51"/>
      <c r="D105" s="51"/>
      <c r="E105" s="51"/>
      <c r="F105" s="51"/>
      <c r="G105" s="51"/>
      <c r="H105" s="20" t="s">
        <v>19</v>
      </c>
      <c r="I105" s="24">
        <f>I98</f>
        <v>75846.37</v>
      </c>
      <c r="J105" s="24">
        <f t="shared" ref="J105:L105" si="33">J98</f>
        <v>31112.37</v>
      </c>
      <c r="K105" s="24">
        <f t="shared" si="33"/>
        <v>22367</v>
      </c>
      <c r="L105" s="24">
        <f t="shared" si="33"/>
        <v>22367</v>
      </c>
      <c r="M105" s="9"/>
    </row>
    <row r="106" spans="1:13" ht="45" x14ac:dyDescent="0.25">
      <c r="A106" s="4"/>
      <c r="B106" s="51"/>
      <c r="C106" s="51"/>
      <c r="D106" s="51"/>
      <c r="E106" s="51"/>
      <c r="F106" s="51"/>
      <c r="G106" s="51"/>
      <c r="H106" s="20" t="s">
        <v>23</v>
      </c>
      <c r="I106" s="24">
        <f>I104+I103+I102+I101+I100</f>
        <v>75846.37000000001</v>
      </c>
      <c r="J106" s="24">
        <f t="shared" ref="J106:L106" si="34">J104+J103+J102+J101+J100</f>
        <v>31112.37</v>
      </c>
      <c r="K106" s="24">
        <f t="shared" si="34"/>
        <v>22367</v>
      </c>
      <c r="L106" s="24">
        <f t="shared" si="34"/>
        <v>22367</v>
      </c>
      <c r="M106" s="9"/>
    </row>
    <row r="107" spans="1:13" s="6" customFormat="1" x14ac:dyDescent="0.25">
      <c r="A107" s="53" t="s">
        <v>199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5"/>
      <c r="M107" s="9"/>
    </row>
    <row r="108" spans="1:13" s="6" customFormat="1" x14ac:dyDescent="0.25">
      <c r="A108" s="41" t="s">
        <v>226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M108" s="9"/>
    </row>
    <row r="109" spans="1:13" ht="30" x14ac:dyDescent="0.25">
      <c r="A109" s="34">
        <v>7</v>
      </c>
      <c r="B109" s="20" t="s">
        <v>126</v>
      </c>
      <c r="C109" s="20"/>
      <c r="D109" s="18">
        <v>732</v>
      </c>
      <c r="E109" s="4" t="s">
        <v>41</v>
      </c>
      <c r="F109" s="18" t="s">
        <v>124</v>
      </c>
      <c r="G109" s="4" t="s">
        <v>18</v>
      </c>
      <c r="H109" s="18" t="s">
        <v>19</v>
      </c>
      <c r="I109" s="8">
        <f>I110</f>
        <v>182039.48480000001</v>
      </c>
      <c r="J109" s="8">
        <f t="shared" ref="J109:L109" si="35">J110</f>
        <v>100048.272</v>
      </c>
      <c r="K109" s="8">
        <f t="shared" si="35"/>
        <v>38296.840800000005</v>
      </c>
      <c r="L109" s="8">
        <f t="shared" si="35"/>
        <v>43694.372000000003</v>
      </c>
      <c r="M109" s="9"/>
    </row>
    <row r="110" spans="1:13" ht="90" x14ac:dyDescent="0.25">
      <c r="A110" s="34"/>
      <c r="B110" s="20" t="s">
        <v>135</v>
      </c>
      <c r="C110" s="36" t="s">
        <v>99</v>
      </c>
      <c r="D110" s="18">
        <v>732</v>
      </c>
      <c r="E110" s="4" t="s">
        <v>41</v>
      </c>
      <c r="F110" s="18" t="s">
        <v>60</v>
      </c>
      <c r="G110" s="4" t="s">
        <v>18</v>
      </c>
      <c r="H110" s="18" t="s">
        <v>19</v>
      </c>
      <c r="I110" s="8">
        <f>I111+I112+I113+I114+I115</f>
        <v>182039.48480000001</v>
      </c>
      <c r="J110" s="8">
        <f>J111+J112+J113+J114+J115</f>
        <v>100048.272</v>
      </c>
      <c r="K110" s="8">
        <f t="shared" ref="K110:L110" si="36">K111+K112+K113+K114+K115</f>
        <v>38296.840800000005</v>
      </c>
      <c r="L110" s="8">
        <f t="shared" si="36"/>
        <v>43694.372000000003</v>
      </c>
      <c r="M110" s="9"/>
    </row>
    <row r="111" spans="1:13" ht="60" x14ac:dyDescent="0.25">
      <c r="A111" s="4" t="s">
        <v>163</v>
      </c>
      <c r="B111" s="20" t="s">
        <v>139</v>
      </c>
      <c r="C111" s="36"/>
      <c r="D111" s="18">
        <v>732</v>
      </c>
      <c r="E111" s="4" t="s">
        <v>41</v>
      </c>
      <c r="F111" s="18" t="s">
        <v>61</v>
      </c>
      <c r="G111" s="4" t="s">
        <v>62</v>
      </c>
      <c r="H111" s="20" t="s">
        <v>23</v>
      </c>
      <c r="I111" s="8">
        <f>J111+K111+L111</f>
        <v>131843.68480000002</v>
      </c>
      <c r="J111" s="8">
        <v>58452.472000000002</v>
      </c>
      <c r="K111" s="8">
        <f>55274.372-21277.5312</f>
        <v>33996.840800000005</v>
      </c>
      <c r="L111" s="8">
        <v>39394.372000000003</v>
      </c>
      <c r="M111" s="9"/>
    </row>
    <row r="112" spans="1:13" ht="45" x14ac:dyDescent="0.25">
      <c r="A112" s="4" t="s">
        <v>227</v>
      </c>
      <c r="B112" s="20" t="s">
        <v>140</v>
      </c>
      <c r="C112" s="36"/>
      <c r="D112" s="18">
        <v>732</v>
      </c>
      <c r="E112" s="4" t="s">
        <v>41</v>
      </c>
      <c r="F112" s="18" t="s">
        <v>63</v>
      </c>
      <c r="G112" s="4" t="s">
        <v>37</v>
      </c>
      <c r="H112" s="20" t="s">
        <v>23</v>
      </c>
      <c r="I112" s="8">
        <f>J112+K112+L112</f>
        <v>6900</v>
      </c>
      <c r="J112" s="8">
        <v>2300</v>
      </c>
      <c r="K112" s="8">
        <v>2300</v>
      </c>
      <c r="L112" s="8">
        <v>2300</v>
      </c>
      <c r="M112" s="9"/>
    </row>
    <row r="113" spans="1:13" ht="45" x14ac:dyDescent="0.25">
      <c r="A113" s="4" t="s">
        <v>228</v>
      </c>
      <c r="B113" s="20" t="s">
        <v>141</v>
      </c>
      <c r="C113" s="36"/>
      <c r="D113" s="18">
        <v>732</v>
      </c>
      <c r="E113" s="4" t="s">
        <v>41</v>
      </c>
      <c r="F113" s="18" t="s">
        <v>64</v>
      </c>
      <c r="G113" s="4" t="s">
        <v>37</v>
      </c>
      <c r="H113" s="20" t="s">
        <v>23</v>
      </c>
      <c r="I113" s="8">
        <f t="shared" ref="I113:I115" si="37">J113+K113+L113</f>
        <v>4004.9</v>
      </c>
      <c r="J113" s="8">
        <v>4.9000000000000004</v>
      </c>
      <c r="K113" s="8">
        <v>2000</v>
      </c>
      <c r="L113" s="8">
        <v>2000</v>
      </c>
      <c r="M113" s="9"/>
    </row>
    <row r="114" spans="1:13" ht="45" x14ac:dyDescent="0.25">
      <c r="A114" s="29" t="s">
        <v>251</v>
      </c>
      <c r="B114" s="31" t="s">
        <v>252</v>
      </c>
      <c r="C114" s="31" t="s">
        <v>99</v>
      </c>
      <c r="D114" s="18">
        <v>732</v>
      </c>
      <c r="E114" s="4" t="s">
        <v>41</v>
      </c>
      <c r="F114" s="18" t="s">
        <v>253</v>
      </c>
      <c r="G114" s="4" t="s">
        <v>62</v>
      </c>
      <c r="H114" s="20" t="s">
        <v>23</v>
      </c>
      <c r="I114" s="8">
        <f t="shared" si="37"/>
        <v>2003.9</v>
      </c>
      <c r="J114" s="8">
        <v>2003.9</v>
      </c>
      <c r="K114" s="8">
        <v>0</v>
      </c>
      <c r="L114" s="8">
        <v>0</v>
      </c>
      <c r="M114" s="9"/>
    </row>
    <row r="115" spans="1:13" ht="30" x14ac:dyDescent="0.25">
      <c r="A115" s="30"/>
      <c r="B115" s="32"/>
      <c r="C115" s="32"/>
      <c r="D115" s="18">
        <v>732</v>
      </c>
      <c r="E115" s="4" t="s">
        <v>41</v>
      </c>
      <c r="F115" s="18" t="s">
        <v>254</v>
      </c>
      <c r="G115" s="4" t="s">
        <v>62</v>
      </c>
      <c r="H115" s="20" t="s">
        <v>22</v>
      </c>
      <c r="I115" s="8">
        <f t="shared" si="37"/>
        <v>37287</v>
      </c>
      <c r="J115" s="8">
        <v>37287</v>
      </c>
      <c r="K115" s="8">
        <v>0</v>
      </c>
      <c r="L115" s="8">
        <v>0</v>
      </c>
      <c r="M115" s="9"/>
    </row>
    <row r="116" spans="1:13" x14ac:dyDescent="0.25">
      <c r="A116" s="4"/>
      <c r="B116" s="51" t="s">
        <v>111</v>
      </c>
      <c r="C116" s="51"/>
      <c r="D116" s="51"/>
      <c r="E116" s="51"/>
      <c r="F116" s="51"/>
      <c r="G116" s="51"/>
      <c r="H116" s="20" t="s">
        <v>19</v>
      </c>
      <c r="I116" s="8">
        <f>I109</f>
        <v>182039.48480000001</v>
      </c>
      <c r="J116" s="8">
        <f t="shared" ref="J116:L116" si="38">J109</f>
        <v>100048.272</v>
      </c>
      <c r="K116" s="8">
        <f t="shared" si="38"/>
        <v>38296.840800000005</v>
      </c>
      <c r="L116" s="8">
        <f t="shared" si="38"/>
        <v>43694.372000000003</v>
      </c>
      <c r="M116" s="9"/>
    </row>
    <row r="117" spans="1:13" ht="45" x14ac:dyDescent="0.25">
      <c r="A117" s="4"/>
      <c r="B117" s="51"/>
      <c r="C117" s="51"/>
      <c r="D117" s="51"/>
      <c r="E117" s="51"/>
      <c r="F117" s="51"/>
      <c r="G117" s="51"/>
      <c r="H117" s="20" t="s">
        <v>23</v>
      </c>
      <c r="I117" s="8">
        <f>I114+I113+I112+I111</f>
        <v>144752.48480000001</v>
      </c>
      <c r="J117" s="8">
        <f t="shared" ref="J117:L117" si="39">J114+J113+J112+J111</f>
        <v>62761.272000000004</v>
      </c>
      <c r="K117" s="8">
        <f t="shared" si="39"/>
        <v>38296.840800000005</v>
      </c>
      <c r="L117" s="8">
        <f t="shared" si="39"/>
        <v>43694.372000000003</v>
      </c>
      <c r="M117" s="9"/>
    </row>
    <row r="118" spans="1:13" ht="30" x14ac:dyDescent="0.25">
      <c r="A118" s="4"/>
      <c r="B118" s="51"/>
      <c r="C118" s="51"/>
      <c r="D118" s="51"/>
      <c r="E118" s="51"/>
      <c r="F118" s="51"/>
      <c r="G118" s="51"/>
      <c r="H118" s="20" t="s">
        <v>22</v>
      </c>
      <c r="I118" s="8">
        <f>I115</f>
        <v>37287</v>
      </c>
      <c r="J118" s="8">
        <f t="shared" ref="J118:L118" si="40">J115</f>
        <v>37287</v>
      </c>
      <c r="K118" s="8">
        <f t="shared" si="40"/>
        <v>0</v>
      </c>
      <c r="L118" s="8">
        <f t="shared" si="40"/>
        <v>0</v>
      </c>
      <c r="M118" s="9"/>
    </row>
    <row r="119" spans="1:13" s="6" customFormat="1" x14ac:dyDescent="0.25">
      <c r="A119" s="53" t="s">
        <v>200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5"/>
      <c r="M119" s="9"/>
    </row>
    <row r="120" spans="1:13" s="6" customFormat="1" x14ac:dyDescent="0.25">
      <c r="A120" s="41" t="s">
        <v>229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M120" s="9"/>
    </row>
    <row r="121" spans="1:13" s="6" customFormat="1" ht="30" x14ac:dyDescent="0.25">
      <c r="A121" s="35" t="s">
        <v>230</v>
      </c>
      <c r="B121" s="21" t="s">
        <v>123</v>
      </c>
      <c r="C121" s="22"/>
      <c r="D121" s="18">
        <v>732</v>
      </c>
      <c r="E121" s="4" t="s">
        <v>41</v>
      </c>
      <c r="F121" s="18" t="s">
        <v>65</v>
      </c>
      <c r="G121" s="4" t="s">
        <v>18</v>
      </c>
      <c r="H121" s="18" t="s">
        <v>19</v>
      </c>
      <c r="I121" s="8">
        <f>I122</f>
        <v>28158.074000000001</v>
      </c>
      <c r="J121" s="8">
        <f t="shared" ref="J121:L121" si="41">J122</f>
        <v>6001.518</v>
      </c>
      <c r="K121" s="8">
        <f t="shared" si="41"/>
        <v>16631.328000000001</v>
      </c>
      <c r="L121" s="8">
        <f t="shared" si="41"/>
        <v>5525.2279999999992</v>
      </c>
      <c r="M121" s="9"/>
    </row>
    <row r="122" spans="1:13" ht="75" x14ac:dyDescent="0.25">
      <c r="A122" s="35"/>
      <c r="B122" s="20" t="s">
        <v>127</v>
      </c>
      <c r="C122" s="36" t="s">
        <v>95</v>
      </c>
      <c r="D122" s="18">
        <v>732</v>
      </c>
      <c r="E122" s="4" t="s">
        <v>41</v>
      </c>
      <c r="F122" s="18" t="s">
        <v>65</v>
      </c>
      <c r="G122" s="4" t="s">
        <v>18</v>
      </c>
      <c r="H122" s="18" t="s">
        <v>19</v>
      </c>
      <c r="I122" s="8">
        <f>I123+I124+I125</f>
        <v>28158.074000000001</v>
      </c>
      <c r="J122" s="8">
        <f t="shared" ref="J122:L122" si="42">J123+J124+J125</f>
        <v>6001.518</v>
      </c>
      <c r="K122" s="8">
        <f t="shared" si="42"/>
        <v>16631.328000000001</v>
      </c>
      <c r="L122" s="8">
        <f t="shared" si="42"/>
        <v>5525.2279999999992</v>
      </c>
      <c r="M122" s="9"/>
    </row>
    <row r="123" spans="1:13" ht="45" x14ac:dyDescent="0.25">
      <c r="A123" s="35" t="s">
        <v>231</v>
      </c>
      <c r="B123" s="36" t="s">
        <v>66</v>
      </c>
      <c r="C123" s="36"/>
      <c r="D123" s="18">
        <v>732</v>
      </c>
      <c r="E123" s="4" t="s">
        <v>41</v>
      </c>
      <c r="F123" s="18" t="s">
        <v>68</v>
      </c>
      <c r="G123" s="4" t="s">
        <v>70</v>
      </c>
      <c r="H123" s="20" t="s">
        <v>23</v>
      </c>
      <c r="I123" s="8">
        <v>13028.66</v>
      </c>
      <c r="J123" s="8">
        <v>4322.8599999999997</v>
      </c>
      <c r="K123" s="8">
        <v>4352.8999999999996</v>
      </c>
      <c r="L123" s="8">
        <v>4352.8999999999996</v>
      </c>
      <c r="M123" s="9"/>
    </row>
    <row r="124" spans="1:13" ht="45" x14ac:dyDescent="0.25">
      <c r="A124" s="35"/>
      <c r="B124" s="36"/>
      <c r="C124" s="36"/>
      <c r="D124" s="18">
        <v>732</v>
      </c>
      <c r="E124" s="4" t="s">
        <v>41</v>
      </c>
      <c r="F124" s="18" t="s">
        <v>68</v>
      </c>
      <c r="G124" s="4" t="s">
        <v>170</v>
      </c>
      <c r="H124" s="20" t="s">
        <v>23</v>
      </c>
      <c r="I124" s="8">
        <v>30</v>
      </c>
      <c r="J124" s="8">
        <v>30</v>
      </c>
      <c r="K124" s="8">
        <v>0</v>
      </c>
      <c r="L124" s="8">
        <v>0</v>
      </c>
      <c r="M124" s="9"/>
    </row>
    <row r="125" spans="1:13" ht="45" x14ac:dyDescent="0.25">
      <c r="A125" s="4" t="s">
        <v>232</v>
      </c>
      <c r="B125" s="20" t="s">
        <v>67</v>
      </c>
      <c r="C125" s="36"/>
      <c r="D125" s="18">
        <v>732</v>
      </c>
      <c r="E125" s="4" t="s">
        <v>41</v>
      </c>
      <c r="F125" s="18" t="s">
        <v>69</v>
      </c>
      <c r="G125" s="4" t="s">
        <v>71</v>
      </c>
      <c r="H125" s="20" t="s">
        <v>23</v>
      </c>
      <c r="I125" s="8">
        <v>15099.414000000001</v>
      </c>
      <c r="J125" s="8">
        <v>1648.6579999999999</v>
      </c>
      <c r="K125" s="8">
        <v>12278.428000000002</v>
      </c>
      <c r="L125" s="8">
        <v>1172.3279999999995</v>
      </c>
      <c r="M125" s="9"/>
    </row>
    <row r="126" spans="1:13" x14ac:dyDescent="0.25">
      <c r="A126" s="4"/>
      <c r="B126" s="51" t="s">
        <v>112</v>
      </c>
      <c r="C126" s="36"/>
      <c r="D126" s="36"/>
      <c r="E126" s="36"/>
      <c r="F126" s="36"/>
      <c r="G126" s="36"/>
      <c r="H126" s="20" t="s">
        <v>19</v>
      </c>
      <c r="I126" s="8">
        <f>I121</f>
        <v>28158.074000000001</v>
      </c>
      <c r="J126" s="8">
        <f t="shared" ref="J126:L126" si="43">J121</f>
        <v>6001.518</v>
      </c>
      <c r="K126" s="8">
        <f t="shared" si="43"/>
        <v>16631.328000000001</v>
      </c>
      <c r="L126" s="8">
        <f t="shared" si="43"/>
        <v>5525.2279999999992</v>
      </c>
      <c r="M126" s="9"/>
    </row>
    <row r="127" spans="1:13" ht="45" x14ac:dyDescent="0.25">
      <c r="A127" s="4"/>
      <c r="B127" s="36"/>
      <c r="C127" s="36"/>
      <c r="D127" s="36"/>
      <c r="E127" s="36"/>
      <c r="F127" s="36"/>
      <c r="G127" s="36"/>
      <c r="H127" s="20" t="s">
        <v>23</v>
      </c>
      <c r="I127" s="8">
        <f>I125+I124+I123</f>
        <v>28158.074000000001</v>
      </c>
      <c r="J127" s="8">
        <f t="shared" ref="J127:L127" si="44">J125+J124+J123</f>
        <v>6001.518</v>
      </c>
      <c r="K127" s="8">
        <f t="shared" si="44"/>
        <v>16631.328000000001</v>
      </c>
      <c r="L127" s="8">
        <f t="shared" si="44"/>
        <v>5525.2279999999992</v>
      </c>
      <c r="M127" s="9"/>
    </row>
    <row r="128" spans="1:13" s="6" customFormat="1" x14ac:dyDescent="0.25">
      <c r="A128" s="53" t="s">
        <v>201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9"/>
    </row>
    <row r="129" spans="1:13" s="6" customFormat="1" x14ac:dyDescent="0.25">
      <c r="A129" s="41" t="s">
        <v>233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3"/>
      <c r="M129" s="9"/>
    </row>
    <row r="130" spans="1:13" ht="30" x14ac:dyDescent="0.25">
      <c r="A130" s="35" t="s">
        <v>130</v>
      </c>
      <c r="B130" s="20" t="s">
        <v>123</v>
      </c>
      <c r="C130" s="20"/>
      <c r="D130" s="18">
        <v>732</v>
      </c>
      <c r="E130" s="4" t="s">
        <v>73</v>
      </c>
      <c r="F130" s="18" t="s">
        <v>124</v>
      </c>
      <c r="G130" s="4" t="s">
        <v>18</v>
      </c>
      <c r="H130" s="18" t="s">
        <v>19</v>
      </c>
      <c r="I130" s="8">
        <f>I131</f>
        <v>220.15299999999999</v>
      </c>
      <c r="J130" s="8">
        <f t="shared" ref="J130:L130" si="45">J131</f>
        <v>68.152999999999992</v>
      </c>
      <c r="K130" s="8">
        <f t="shared" si="45"/>
        <v>76</v>
      </c>
      <c r="L130" s="8">
        <f t="shared" si="45"/>
        <v>76</v>
      </c>
      <c r="M130" s="9"/>
    </row>
    <row r="131" spans="1:13" ht="75" x14ac:dyDescent="0.25">
      <c r="A131" s="35"/>
      <c r="B131" s="20" t="s">
        <v>153</v>
      </c>
      <c r="C131" s="36" t="s">
        <v>95</v>
      </c>
      <c r="D131" s="18">
        <v>732</v>
      </c>
      <c r="E131" s="4" t="s">
        <v>73</v>
      </c>
      <c r="F131" s="18" t="s">
        <v>72</v>
      </c>
      <c r="G131" s="4" t="s">
        <v>18</v>
      </c>
      <c r="H131" s="18" t="s">
        <v>19</v>
      </c>
      <c r="I131" s="8">
        <f>I132</f>
        <v>220.15299999999999</v>
      </c>
      <c r="J131" s="8">
        <f t="shared" ref="J131:L131" si="46">J132</f>
        <v>68.152999999999992</v>
      </c>
      <c r="K131" s="8">
        <f t="shared" si="46"/>
        <v>76</v>
      </c>
      <c r="L131" s="8">
        <f t="shared" si="46"/>
        <v>76</v>
      </c>
      <c r="M131" s="9"/>
    </row>
    <row r="132" spans="1:13" ht="60" x14ac:dyDescent="0.25">
      <c r="A132" s="4" t="s">
        <v>234</v>
      </c>
      <c r="B132" s="20" t="s">
        <v>74</v>
      </c>
      <c r="C132" s="36"/>
      <c r="D132" s="18">
        <v>732</v>
      </c>
      <c r="E132" s="4" t="s">
        <v>73</v>
      </c>
      <c r="F132" s="18" t="s">
        <v>75</v>
      </c>
      <c r="G132" s="4" t="s">
        <v>37</v>
      </c>
      <c r="H132" s="20" t="s">
        <v>23</v>
      </c>
      <c r="I132" s="8">
        <v>220.15299999999999</v>
      </c>
      <c r="J132" s="8">
        <v>68.152999999999992</v>
      </c>
      <c r="K132" s="8">
        <v>76</v>
      </c>
      <c r="L132" s="8">
        <v>76</v>
      </c>
      <c r="M132" s="9"/>
    </row>
    <row r="133" spans="1:13" x14ac:dyDescent="0.25">
      <c r="A133" s="4"/>
      <c r="B133" s="51" t="s">
        <v>104</v>
      </c>
      <c r="C133" s="36"/>
      <c r="D133" s="36"/>
      <c r="E133" s="36"/>
      <c r="F133" s="36"/>
      <c r="G133" s="36"/>
      <c r="H133" s="20" t="s">
        <v>19</v>
      </c>
      <c r="I133" s="8">
        <f>I130</f>
        <v>220.15299999999999</v>
      </c>
      <c r="J133" s="8">
        <f t="shared" ref="J133:L133" si="47">J130</f>
        <v>68.152999999999992</v>
      </c>
      <c r="K133" s="8">
        <f t="shared" si="47"/>
        <v>76</v>
      </c>
      <c r="L133" s="8">
        <f t="shared" si="47"/>
        <v>76</v>
      </c>
      <c r="M133" s="9"/>
    </row>
    <row r="134" spans="1:13" ht="45" x14ac:dyDescent="0.25">
      <c r="A134" s="4"/>
      <c r="B134" s="36"/>
      <c r="C134" s="36"/>
      <c r="D134" s="36"/>
      <c r="E134" s="36"/>
      <c r="F134" s="36"/>
      <c r="G134" s="36"/>
      <c r="H134" s="20" t="s">
        <v>23</v>
      </c>
      <c r="I134" s="8">
        <f>I132</f>
        <v>220.15299999999999</v>
      </c>
      <c r="J134" s="8">
        <f t="shared" ref="J134:L134" si="48">J132</f>
        <v>68.152999999999992</v>
      </c>
      <c r="K134" s="8">
        <f t="shared" si="48"/>
        <v>76</v>
      </c>
      <c r="L134" s="8">
        <f t="shared" si="48"/>
        <v>76</v>
      </c>
      <c r="M134" s="9"/>
    </row>
    <row r="135" spans="1:13" s="6" customFormat="1" x14ac:dyDescent="0.25">
      <c r="A135" s="41" t="s">
        <v>202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3"/>
      <c r="M135" s="9"/>
    </row>
    <row r="136" spans="1:13" s="6" customFormat="1" x14ac:dyDescent="0.25">
      <c r="A136" s="41" t="s">
        <v>235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3"/>
      <c r="M136" s="9"/>
    </row>
    <row r="137" spans="1:13" ht="30" x14ac:dyDescent="0.25">
      <c r="A137" s="34">
        <v>10</v>
      </c>
      <c r="B137" s="20" t="s">
        <v>146</v>
      </c>
      <c r="C137" s="18"/>
      <c r="D137" s="18">
        <v>732</v>
      </c>
      <c r="E137" s="4" t="s">
        <v>57</v>
      </c>
      <c r="F137" s="18" t="s">
        <v>76</v>
      </c>
      <c r="G137" s="4" t="s">
        <v>18</v>
      </c>
      <c r="H137" s="20" t="s">
        <v>19</v>
      </c>
      <c r="I137" s="8">
        <f>I138</f>
        <v>49118.67</v>
      </c>
      <c r="J137" s="8">
        <f t="shared" ref="J137:L137" si="49">J138</f>
        <v>16785.07</v>
      </c>
      <c r="K137" s="8">
        <f t="shared" si="49"/>
        <v>16166.8</v>
      </c>
      <c r="L137" s="8">
        <f t="shared" si="49"/>
        <v>16166.8</v>
      </c>
      <c r="M137" s="9"/>
    </row>
    <row r="138" spans="1:13" ht="90" x14ac:dyDescent="0.25">
      <c r="A138" s="34"/>
      <c r="B138" s="20" t="s">
        <v>152</v>
      </c>
      <c r="C138" s="18"/>
      <c r="D138" s="18"/>
      <c r="E138" s="4"/>
      <c r="F138" s="18"/>
      <c r="G138" s="4"/>
      <c r="H138" s="20" t="s">
        <v>19</v>
      </c>
      <c r="I138" s="8">
        <f>I139+I140+I141+I142</f>
        <v>49118.67</v>
      </c>
      <c r="J138" s="8">
        <f t="shared" ref="J138:L138" si="50">J139+J140+J141+J142</f>
        <v>16785.07</v>
      </c>
      <c r="K138" s="8">
        <f t="shared" si="50"/>
        <v>16166.8</v>
      </c>
      <c r="L138" s="8">
        <f t="shared" si="50"/>
        <v>16166.8</v>
      </c>
      <c r="M138" s="9"/>
    </row>
    <row r="139" spans="1:13" ht="90" x14ac:dyDescent="0.25">
      <c r="A139" s="4" t="s">
        <v>236</v>
      </c>
      <c r="B139" s="20" t="s">
        <v>142</v>
      </c>
      <c r="C139" s="18"/>
      <c r="D139" s="18">
        <v>732</v>
      </c>
      <c r="E139" s="4" t="s">
        <v>57</v>
      </c>
      <c r="F139" s="18" t="s">
        <v>77</v>
      </c>
      <c r="G139" s="4" t="s">
        <v>81</v>
      </c>
      <c r="H139" s="20" t="s">
        <v>23</v>
      </c>
      <c r="I139" s="8">
        <v>11861.05</v>
      </c>
      <c r="J139" s="8">
        <v>3885.05</v>
      </c>
      <c r="K139" s="8">
        <v>3988</v>
      </c>
      <c r="L139" s="8">
        <v>3988</v>
      </c>
      <c r="M139" s="9"/>
    </row>
    <row r="140" spans="1:13" ht="150" x14ac:dyDescent="0.25">
      <c r="A140" s="4" t="s">
        <v>237</v>
      </c>
      <c r="B140" s="20" t="s">
        <v>143</v>
      </c>
      <c r="C140" s="18"/>
      <c r="D140" s="18">
        <v>732</v>
      </c>
      <c r="E140" s="4" t="s">
        <v>57</v>
      </c>
      <c r="F140" s="18" t="s">
        <v>78</v>
      </c>
      <c r="G140" s="4" t="s">
        <v>81</v>
      </c>
      <c r="H140" s="20" t="s">
        <v>23</v>
      </c>
      <c r="I140" s="8">
        <v>4801.5</v>
      </c>
      <c r="J140" s="8">
        <v>1600.5</v>
      </c>
      <c r="K140" s="8">
        <v>1600.5</v>
      </c>
      <c r="L140" s="8">
        <v>1600.5</v>
      </c>
      <c r="M140" s="9"/>
    </row>
    <row r="141" spans="1:13" ht="90" x14ac:dyDescent="0.25">
      <c r="A141" s="4" t="s">
        <v>238</v>
      </c>
      <c r="B141" s="20" t="s">
        <v>144</v>
      </c>
      <c r="C141" s="18"/>
      <c r="D141" s="18">
        <v>732</v>
      </c>
      <c r="E141" s="4" t="s">
        <v>57</v>
      </c>
      <c r="F141" s="18" t="s">
        <v>79</v>
      </c>
      <c r="G141" s="4" t="s">
        <v>81</v>
      </c>
      <c r="H141" s="20" t="s">
        <v>22</v>
      </c>
      <c r="I141" s="8">
        <v>30833.120000000003</v>
      </c>
      <c r="J141" s="8">
        <v>10734.519999999999</v>
      </c>
      <c r="K141" s="8">
        <v>10049.299999999999</v>
      </c>
      <c r="L141" s="8">
        <v>10049.299999999999</v>
      </c>
      <c r="M141" s="9"/>
    </row>
    <row r="142" spans="1:13" ht="105" x14ac:dyDescent="0.25">
      <c r="A142" s="4" t="s">
        <v>239</v>
      </c>
      <c r="B142" s="20" t="s">
        <v>145</v>
      </c>
      <c r="C142" s="18"/>
      <c r="D142" s="18">
        <v>732</v>
      </c>
      <c r="E142" s="4" t="s">
        <v>57</v>
      </c>
      <c r="F142" s="18" t="s">
        <v>80</v>
      </c>
      <c r="G142" s="4" t="s">
        <v>81</v>
      </c>
      <c r="H142" s="20" t="s">
        <v>23</v>
      </c>
      <c r="I142" s="8">
        <v>1623</v>
      </c>
      <c r="J142" s="8">
        <v>565</v>
      </c>
      <c r="K142" s="8">
        <v>529</v>
      </c>
      <c r="L142" s="8">
        <v>529</v>
      </c>
      <c r="M142" s="9"/>
    </row>
    <row r="143" spans="1:13" x14ac:dyDescent="0.25">
      <c r="A143" s="4"/>
      <c r="B143" s="51" t="s">
        <v>240</v>
      </c>
      <c r="C143" s="51"/>
      <c r="D143" s="51"/>
      <c r="E143" s="51"/>
      <c r="F143" s="51"/>
      <c r="G143" s="51"/>
      <c r="H143" s="20" t="s">
        <v>19</v>
      </c>
      <c r="I143" s="8">
        <f>I137</f>
        <v>49118.67</v>
      </c>
      <c r="J143" s="8">
        <f t="shared" ref="J143:L143" si="51">J137</f>
        <v>16785.07</v>
      </c>
      <c r="K143" s="8">
        <f t="shared" si="51"/>
        <v>16166.8</v>
      </c>
      <c r="L143" s="8">
        <f t="shared" si="51"/>
        <v>16166.8</v>
      </c>
      <c r="M143" s="9"/>
    </row>
    <row r="144" spans="1:13" ht="30" x14ac:dyDescent="0.25">
      <c r="A144" s="4"/>
      <c r="B144" s="51"/>
      <c r="C144" s="51"/>
      <c r="D144" s="51"/>
      <c r="E144" s="51"/>
      <c r="F144" s="51"/>
      <c r="G144" s="51"/>
      <c r="H144" s="20" t="s">
        <v>22</v>
      </c>
      <c r="I144" s="8">
        <f>I141</f>
        <v>30833.120000000003</v>
      </c>
      <c r="J144" s="8">
        <f t="shared" ref="J144:L144" si="52">J141</f>
        <v>10734.519999999999</v>
      </c>
      <c r="K144" s="8">
        <f t="shared" si="52"/>
        <v>10049.299999999999</v>
      </c>
      <c r="L144" s="8">
        <f t="shared" si="52"/>
        <v>10049.299999999999</v>
      </c>
      <c r="M144" s="9"/>
    </row>
    <row r="145" spans="1:13" ht="45" x14ac:dyDescent="0.25">
      <c r="A145" s="4"/>
      <c r="B145" s="51"/>
      <c r="C145" s="51"/>
      <c r="D145" s="51"/>
      <c r="E145" s="51"/>
      <c r="F145" s="51"/>
      <c r="G145" s="51"/>
      <c r="H145" s="20" t="s">
        <v>23</v>
      </c>
      <c r="I145" s="8">
        <f>I142+I140+I139</f>
        <v>18285.55</v>
      </c>
      <c r="J145" s="8">
        <f t="shared" ref="J145:L145" si="53">J142+J140+J139</f>
        <v>6050.55</v>
      </c>
      <c r="K145" s="8">
        <f t="shared" si="53"/>
        <v>6117.5</v>
      </c>
      <c r="L145" s="8">
        <f t="shared" si="53"/>
        <v>6117.5</v>
      </c>
      <c r="M145" s="9"/>
    </row>
    <row r="146" spans="1:13" s="6" customFormat="1" x14ac:dyDescent="0.25">
      <c r="A146" s="53" t="s">
        <v>203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5"/>
      <c r="M146" s="9"/>
    </row>
    <row r="147" spans="1:13" s="6" customFormat="1" x14ac:dyDescent="0.25">
      <c r="A147" s="41" t="s">
        <v>241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3"/>
      <c r="M147" s="9"/>
    </row>
    <row r="148" spans="1:13" ht="30" x14ac:dyDescent="0.25">
      <c r="A148" s="34">
        <v>11</v>
      </c>
      <c r="B148" s="20" t="s">
        <v>146</v>
      </c>
      <c r="C148" s="18"/>
      <c r="D148" s="18">
        <v>732</v>
      </c>
      <c r="E148" s="4" t="s">
        <v>30</v>
      </c>
      <c r="F148" s="18" t="s">
        <v>82</v>
      </c>
      <c r="G148" s="4" t="s">
        <v>18</v>
      </c>
      <c r="H148" s="18" t="s">
        <v>19</v>
      </c>
      <c r="I148" s="8">
        <f>I149</f>
        <v>382398</v>
      </c>
      <c r="J148" s="8">
        <f t="shared" ref="J148:L148" si="54">J149</f>
        <v>213095.8</v>
      </c>
      <c r="K148" s="8">
        <f t="shared" si="54"/>
        <v>71842.2</v>
      </c>
      <c r="L148" s="8">
        <f t="shared" si="54"/>
        <v>97460</v>
      </c>
      <c r="M148" s="9"/>
    </row>
    <row r="149" spans="1:13" ht="90" x14ac:dyDescent="0.25">
      <c r="A149" s="34"/>
      <c r="B149" s="20" t="s">
        <v>154</v>
      </c>
      <c r="C149" s="18"/>
      <c r="D149" s="18">
        <v>732</v>
      </c>
      <c r="E149" s="4" t="s">
        <v>30</v>
      </c>
      <c r="F149" s="18" t="s">
        <v>82</v>
      </c>
      <c r="G149" s="4" t="s">
        <v>18</v>
      </c>
      <c r="H149" s="18" t="s">
        <v>19</v>
      </c>
      <c r="I149" s="8">
        <f>I150+I151+I155+I157+I159+I161+I163</f>
        <v>382398</v>
      </c>
      <c r="J149" s="8">
        <f t="shared" ref="J149:L149" si="55">J150+J151+J155+J157+J159+J161+J163</f>
        <v>213095.8</v>
      </c>
      <c r="K149" s="8">
        <f t="shared" si="55"/>
        <v>71842.2</v>
      </c>
      <c r="L149" s="8">
        <f t="shared" si="55"/>
        <v>97460</v>
      </c>
      <c r="M149" s="9"/>
    </row>
    <row r="150" spans="1:13" ht="60" x14ac:dyDescent="0.25">
      <c r="A150" s="4" t="s">
        <v>250</v>
      </c>
      <c r="B150" s="20" t="s">
        <v>171</v>
      </c>
      <c r="C150" s="36" t="s">
        <v>96</v>
      </c>
      <c r="D150" s="18">
        <v>732</v>
      </c>
      <c r="E150" s="4" t="s">
        <v>83</v>
      </c>
      <c r="F150" s="18" t="s">
        <v>172</v>
      </c>
      <c r="G150" s="4" t="s">
        <v>37</v>
      </c>
      <c r="H150" s="20" t="s">
        <v>23</v>
      </c>
      <c r="I150" s="8">
        <v>15</v>
      </c>
      <c r="J150" s="8">
        <v>15</v>
      </c>
      <c r="K150" s="8">
        <v>0</v>
      </c>
      <c r="L150" s="8">
        <v>0</v>
      </c>
      <c r="M150" s="9"/>
    </row>
    <row r="151" spans="1:13" ht="75" x14ac:dyDescent="0.25">
      <c r="A151" s="4" t="s">
        <v>242</v>
      </c>
      <c r="B151" s="20" t="s">
        <v>149</v>
      </c>
      <c r="C151" s="36"/>
      <c r="D151" s="18">
        <v>732</v>
      </c>
      <c r="E151" s="4" t="s">
        <v>83</v>
      </c>
      <c r="F151" s="18" t="s">
        <v>84</v>
      </c>
      <c r="G151" s="4" t="s">
        <v>37</v>
      </c>
      <c r="H151" s="20" t="s">
        <v>23</v>
      </c>
      <c r="I151" s="8">
        <v>585</v>
      </c>
      <c r="J151" s="8">
        <v>185</v>
      </c>
      <c r="K151" s="8">
        <v>200</v>
      </c>
      <c r="L151" s="8">
        <v>200</v>
      </c>
      <c r="M151" s="9"/>
    </row>
    <row r="152" spans="1:13" ht="45" x14ac:dyDescent="0.25">
      <c r="A152" s="35" t="s">
        <v>243</v>
      </c>
      <c r="B152" s="36" t="s">
        <v>150</v>
      </c>
      <c r="C152" s="36" t="s">
        <v>100</v>
      </c>
      <c r="D152" s="34">
        <v>732</v>
      </c>
      <c r="E152" s="35" t="s">
        <v>25</v>
      </c>
      <c r="F152" s="34" t="s">
        <v>85</v>
      </c>
      <c r="G152" s="35" t="s">
        <v>62</v>
      </c>
      <c r="H152" s="20" t="s">
        <v>23</v>
      </c>
      <c r="I152" s="8">
        <f>I155+I157</f>
        <v>205599.1</v>
      </c>
      <c r="J152" s="8">
        <f t="shared" ref="J152:L152" si="56">J155+J157</f>
        <v>64117.599999999991</v>
      </c>
      <c r="K152" s="8">
        <f t="shared" si="56"/>
        <v>71642.2</v>
      </c>
      <c r="L152" s="8">
        <f t="shared" si="56"/>
        <v>69839.3</v>
      </c>
      <c r="M152" s="9"/>
    </row>
    <row r="153" spans="1:13" x14ac:dyDescent="0.25">
      <c r="A153" s="35"/>
      <c r="B153" s="36"/>
      <c r="C153" s="36"/>
      <c r="D153" s="34"/>
      <c r="E153" s="35"/>
      <c r="F153" s="34"/>
      <c r="G153" s="35"/>
      <c r="H153" s="36" t="s">
        <v>27</v>
      </c>
      <c r="I153" s="44">
        <f>I156+I158</f>
        <v>188105.80000000002</v>
      </c>
      <c r="J153" s="44">
        <f t="shared" ref="J153:L153" si="57">J156+J158</f>
        <v>46624.3</v>
      </c>
      <c r="K153" s="44">
        <f t="shared" si="57"/>
        <v>71642.2</v>
      </c>
      <c r="L153" s="44">
        <f t="shared" si="57"/>
        <v>69839.3</v>
      </c>
      <c r="M153" s="9"/>
    </row>
    <row r="154" spans="1:13" x14ac:dyDescent="0.25">
      <c r="A154" s="35"/>
      <c r="B154" s="36"/>
      <c r="C154" s="36"/>
      <c r="D154" s="34"/>
      <c r="E154" s="35"/>
      <c r="F154" s="34"/>
      <c r="G154" s="35"/>
      <c r="H154" s="36"/>
      <c r="I154" s="44"/>
      <c r="J154" s="44"/>
      <c r="K154" s="44"/>
      <c r="L154" s="44"/>
      <c r="M154" s="9"/>
    </row>
    <row r="155" spans="1:13" ht="45" x14ac:dyDescent="0.25">
      <c r="A155" s="35"/>
      <c r="B155" s="36"/>
      <c r="C155" s="36"/>
      <c r="D155" s="18">
        <v>732</v>
      </c>
      <c r="E155" s="4" t="s">
        <v>25</v>
      </c>
      <c r="F155" s="18" t="s">
        <v>85</v>
      </c>
      <c r="G155" s="4" t="s">
        <v>177</v>
      </c>
      <c r="H155" s="20" t="s">
        <v>23</v>
      </c>
      <c r="I155" s="8">
        <v>192150.18064999999</v>
      </c>
      <c r="J155" s="8">
        <v>50668.680649999995</v>
      </c>
      <c r="K155" s="8">
        <v>71642.2</v>
      </c>
      <c r="L155" s="8">
        <v>69839.3</v>
      </c>
      <c r="M155" s="9"/>
    </row>
    <row r="156" spans="1:13" ht="60" x14ac:dyDescent="0.25">
      <c r="A156" s="35"/>
      <c r="B156" s="36"/>
      <c r="C156" s="36"/>
      <c r="D156" s="18">
        <v>732</v>
      </c>
      <c r="E156" s="4" t="s">
        <v>25</v>
      </c>
      <c r="F156" s="18" t="s">
        <v>85</v>
      </c>
      <c r="G156" s="4" t="s">
        <v>177</v>
      </c>
      <c r="H156" s="20" t="s">
        <v>27</v>
      </c>
      <c r="I156" s="8">
        <v>182866.38065000001</v>
      </c>
      <c r="J156" s="8">
        <v>41384.880649999999</v>
      </c>
      <c r="K156" s="8">
        <v>71642.2</v>
      </c>
      <c r="L156" s="8">
        <v>69839.3</v>
      </c>
      <c r="M156" s="9"/>
    </row>
    <row r="157" spans="1:13" ht="45" x14ac:dyDescent="0.25">
      <c r="A157" s="35"/>
      <c r="B157" s="36"/>
      <c r="C157" s="36"/>
      <c r="D157" s="18">
        <v>732</v>
      </c>
      <c r="E157" s="4" t="s">
        <v>25</v>
      </c>
      <c r="F157" s="18" t="s">
        <v>85</v>
      </c>
      <c r="G157" s="4" t="s">
        <v>178</v>
      </c>
      <c r="H157" s="20" t="s">
        <v>23</v>
      </c>
      <c r="I157" s="8">
        <v>13448.91935</v>
      </c>
      <c r="J157" s="8">
        <v>13448.91935</v>
      </c>
      <c r="K157" s="8">
        <v>0</v>
      </c>
      <c r="L157" s="8">
        <v>0</v>
      </c>
      <c r="M157" s="9"/>
    </row>
    <row r="158" spans="1:13" ht="60" x14ac:dyDescent="0.25">
      <c r="A158" s="35"/>
      <c r="B158" s="36"/>
      <c r="C158" s="36"/>
      <c r="D158" s="18">
        <v>732</v>
      </c>
      <c r="E158" s="4" t="s">
        <v>25</v>
      </c>
      <c r="F158" s="18" t="s">
        <v>85</v>
      </c>
      <c r="G158" s="4" t="s">
        <v>178</v>
      </c>
      <c r="H158" s="20" t="s">
        <v>27</v>
      </c>
      <c r="I158" s="8">
        <v>5239.4193500000001</v>
      </c>
      <c r="J158" s="8">
        <v>5239.4193500000001</v>
      </c>
      <c r="K158" s="8">
        <v>0</v>
      </c>
      <c r="L158" s="8">
        <v>0</v>
      </c>
      <c r="M158" s="9"/>
    </row>
    <row r="159" spans="1:13" ht="45" x14ac:dyDescent="0.25">
      <c r="A159" s="35" t="s">
        <v>244</v>
      </c>
      <c r="B159" s="36" t="s">
        <v>151</v>
      </c>
      <c r="C159" s="36" t="s">
        <v>95</v>
      </c>
      <c r="D159" s="34">
        <v>732</v>
      </c>
      <c r="E159" s="35" t="s">
        <v>25</v>
      </c>
      <c r="F159" s="34" t="s">
        <v>86</v>
      </c>
      <c r="G159" s="35" t="s">
        <v>37</v>
      </c>
      <c r="H159" s="20" t="s">
        <v>23</v>
      </c>
      <c r="I159" s="8">
        <v>1300</v>
      </c>
      <c r="J159" s="8">
        <v>1300</v>
      </c>
      <c r="K159" s="8">
        <v>0</v>
      </c>
      <c r="L159" s="8">
        <v>0</v>
      </c>
      <c r="M159" s="9"/>
    </row>
    <row r="160" spans="1:13" ht="60" x14ac:dyDescent="0.25">
      <c r="A160" s="35"/>
      <c r="B160" s="36"/>
      <c r="C160" s="36"/>
      <c r="D160" s="34"/>
      <c r="E160" s="35"/>
      <c r="F160" s="34"/>
      <c r="G160" s="35"/>
      <c r="H160" s="20" t="s">
        <v>27</v>
      </c>
      <c r="I160" s="8">
        <v>1300</v>
      </c>
      <c r="J160" s="8">
        <v>1300</v>
      </c>
      <c r="K160" s="8">
        <v>0</v>
      </c>
      <c r="L160" s="8">
        <v>0</v>
      </c>
      <c r="M160" s="9"/>
    </row>
    <row r="161" spans="1:13" ht="30" x14ac:dyDescent="0.25">
      <c r="A161" s="35" t="s">
        <v>245</v>
      </c>
      <c r="B161" s="36" t="s">
        <v>24</v>
      </c>
      <c r="C161" s="36" t="s">
        <v>100</v>
      </c>
      <c r="D161" s="34">
        <v>732</v>
      </c>
      <c r="E161" s="35" t="s">
        <v>25</v>
      </c>
      <c r="F161" s="34" t="s">
        <v>190</v>
      </c>
      <c r="G161" s="34">
        <v>611</v>
      </c>
      <c r="H161" s="20" t="s">
        <v>22</v>
      </c>
      <c r="I161" s="8">
        <v>152162</v>
      </c>
      <c r="J161" s="8">
        <v>128306</v>
      </c>
      <c r="K161" s="8">
        <v>0</v>
      </c>
      <c r="L161" s="8">
        <v>23856</v>
      </c>
      <c r="M161" s="9"/>
    </row>
    <row r="162" spans="1:13" ht="60" x14ac:dyDescent="0.25">
      <c r="A162" s="35"/>
      <c r="B162" s="36"/>
      <c r="C162" s="36"/>
      <c r="D162" s="34"/>
      <c r="E162" s="35"/>
      <c r="F162" s="34"/>
      <c r="G162" s="34"/>
      <c r="H162" s="20" t="s">
        <v>26</v>
      </c>
      <c r="I162" s="8">
        <v>152162</v>
      </c>
      <c r="J162" s="8">
        <v>128306</v>
      </c>
      <c r="K162" s="8">
        <v>0</v>
      </c>
      <c r="L162" s="8">
        <v>23856</v>
      </c>
      <c r="M162" s="9"/>
    </row>
    <row r="163" spans="1:13" ht="45" x14ac:dyDescent="0.25">
      <c r="A163" s="35"/>
      <c r="B163" s="36"/>
      <c r="C163" s="36"/>
      <c r="D163" s="34">
        <v>732</v>
      </c>
      <c r="E163" s="35" t="s">
        <v>25</v>
      </c>
      <c r="F163" s="34" t="s">
        <v>191</v>
      </c>
      <c r="G163" s="34">
        <v>611</v>
      </c>
      <c r="H163" s="20" t="s">
        <v>23</v>
      </c>
      <c r="I163" s="8">
        <v>22736.9</v>
      </c>
      <c r="J163" s="8">
        <v>19172.199999999997</v>
      </c>
      <c r="K163" s="8">
        <v>0</v>
      </c>
      <c r="L163" s="8">
        <v>3564.7</v>
      </c>
      <c r="M163" s="9"/>
    </row>
    <row r="164" spans="1:13" ht="60" x14ac:dyDescent="0.25">
      <c r="A164" s="35"/>
      <c r="B164" s="36"/>
      <c r="C164" s="36"/>
      <c r="D164" s="34"/>
      <c r="E164" s="35"/>
      <c r="F164" s="34"/>
      <c r="G164" s="34"/>
      <c r="H164" s="20" t="s">
        <v>27</v>
      </c>
      <c r="I164" s="8">
        <v>22736.9</v>
      </c>
      <c r="J164" s="8">
        <v>19172.199999999997</v>
      </c>
      <c r="K164" s="8">
        <v>0</v>
      </c>
      <c r="L164" s="8">
        <v>3564.7</v>
      </c>
      <c r="M164" s="9"/>
    </row>
    <row r="165" spans="1:13" x14ac:dyDescent="0.25">
      <c r="A165" s="4"/>
      <c r="B165" s="51" t="s">
        <v>246</v>
      </c>
      <c r="C165" s="51"/>
      <c r="D165" s="51"/>
      <c r="E165" s="51"/>
      <c r="F165" s="51"/>
      <c r="G165" s="51"/>
      <c r="H165" s="20" t="s">
        <v>19</v>
      </c>
      <c r="I165" s="8">
        <f>I148</f>
        <v>382398</v>
      </c>
      <c r="J165" s="8">
        <f t="shared" ref="J165:L165" si="58">J148</f>
        <v>213095.8</v>
      </c>
      <c r="K165" s="8">
        <f t="shared" si="58"/>
        <v>71842.2</v>
      </c>
      <c r="L165" s="8">
        <f t="shared" si="58"/>
        <v>97460</v>
      </c>
      <c r="M165" s="9"/>
    </row>
    <row r="166" spans="1:13" ht="30" x14ac:dyDescent="0.25">
      <c r="A166" s="4"/>
      <c r="B166" s="51"/>
      <c r="C166" s="51"/>
      <c r="D166" s="51"/>
      <c r="E166" s="51"/>
      <c r="F166" s="51"/>
      <c r="G166" s="51"/>
      <c r="H166" s="20" t="s">
        <v>22</v>
      </c>
      <c r="I166" s="8">
        <f>I161</f>
        <v>152162</v>
      </c>
      <c r="J166" s="8">
        <f t="shared" ref="J166:L166" si="59">J161</f>
        <v>128306</v>
      </c>
      <c r="K166" s="8">
        <f t="shared" si="59"/>
        <v>0</v>
      </c>
      <c r="L166" s="8">
        <f t="shared" si="59"/>
        <v>23856</v>
      </c>
      <c r="M166" s="9"/>
    </row>
    <row r="167" spans="1:13" ht="60" x14ac:dyDescent="0.25">
      <c r="A167" s="4"/>
      <c r="B167" s="51"/>
      <c r="C167" s="51"/>
      <c r="D167" s="51"/>
      <c r="E167" s="51"/>
      <c r="F167" s="51"/>
      <c r="G167" s="51"/>
      <c r="H167" s="20" t="s">
        <v>91</v>
      </c>
      <c r="I167" s="8">
        <f>I162</f>
        <v>152162</v>
      </c>
      <c r="J167" s="8">
        <f t="shared" ref="J167:L167" si="60">J162</f>
        <v>128306</v>
      </c>
      <c r="K167" s="8">
        <f t="shared" si="60"/>
        <v>0</v>
      </c>
      <c r="L167" s="8">
        <f t="shared" si="60"/>
        <v>23856</v>
      </c>
      <c r="M167" s="9"/>
    </row>
    <row r="168" spans="1:13" ht="45" x14ac:dyDescent="0.25">
      <c r="A168" s="4"/>
      <c r="B168" s="51"/>
      <c r="C168" s="51"/>
      <c r="D168" s="51"/>
      <c r="E168" s="51"/>
      <c r="F168" s="51"/>
      <c r="G168" s="51"/>
      <c r="H168" s="20" t="s">
        <v>92</v>
      </c>
      <c r="I168" s="8">
        <f>I163+I159+I157+I155+I151+I150</f>
        <v>230236</v>
      </c>
      <c r="J168" s="8">
        <f t="shared" ref="J168:L168" si="61">J163+J159+J157+J155+J151+J150</f>
        <v>84789.799999999988</v>
      </c>
      <c r="K168" s="8">
        <f t="shared" si="61"/>
        <v>71842.2</v>
      </c>
      <c r="L168" s="8">
        <f t="shared" si="61"/>
        <v>73604</v>
      </c>
      <c r="M168" s="9"/>
    </row>
    <row r="169" spans="1:13" ht="60" x14ac:dyDescent="0.25">
      <c r="A169" s="4"/>
      <c r="B169" s="51"/>
      <c r="C169" s="51"/>
      <c r="D169" s="51"/>
      <c r="E169" s="51"/>
      <c r="F169" s="51"/>
      <c r="G169" s="51"/>
      <c r="H169" s="20" t="s">
        <v>27</v>
      </c>
      <c r="I169" s="8">
        <f>I164+I160+I158+I156</f>
        <v>212142.7</v>
      </c>
      <c r="J169" s="8">
        <f t="shared" ref="J169:L169" si="62">J164+J160+J158+J156</f>
        <v>67096.5</v>
      </c>
      <c r="K169" s="8">
        <f t="shared" si="62"/>
        <v>71642.2</v>
      </c>
      <c r="L169" s="8">
        <f t="shared" si="62"/>
        <v>73404</v>
      </c>
      <c r="M169" s="9"/>
    </row>
    <row r="170" spans="1:13" s="6" customFormat="1" x14ac:dyDescent="0.25">
      <c r="A170" s="41" t="s">
        <v>204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3"/>
      <c r="M170" s="9"/>
    </row>
    <row r="171" spans="1:13" s="6" customFormat="1" x14ac:dyDescent="0.25">
      <c r="A171" s="53" t="s">
        <v>247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5"/>
      <c r="M171" s="9"/>
    </row>
    <row r="172" spans="1:13" ht="45" x14ac:dyDescent="0.25">
      <c r="A172" s="4"/>
      <c r="B172" s="21" t="s">
        <v>114</v>
      </c>
      <c r="C172" s="4"/>
      <c r="D172" s="18">
        <v>732</v>
      </c>
      <c r="E172" s="4" t="s">
        <v>16</v>
      </c>
      <c r="F172" s="18" t="s">
        <v>165</v>
      </c>
      <c r="G172" s="18">
        <v>0</v>
      </c>
      <c r="H172" s="4" t="s">
        <v>11</v>
      </c>
      <c r="I172" s="24">
        <f>I173</f>
        <v>15779.54</v>
      </c>
      <c r="J172" s="24">
        <f t="shared" ref="J172:L172" si="63">J173</f>
        <v>15779.54</v>
      </c>
      <c r="K172" s="24">
        <f t="shared" si="63"/>
        <v>0</v>
      </c>
      <c r="L172" s="24">
        <f t="shared" si="63"/>
        <v>0</v>
      </c>
      <c r="M172" s="9"/>
    </row>
    <row r="173" spans="1:13" ht="105" x14ac:dyDescent="0.25">
      <c r="A173" s="4" t="s">
        <v>147</v>
      </c>
      <c r="B173" s="21" t="s">
        <v>164</v>
      </c>
      <c r="C173" s="21" t="s">
        <v>158</v>
      </c>
      <c r="D173" s="18">
        <v>732</v>
      </c>
      <c r="E173" s="4" t="s">
        <v>16</v>
      </c>
      <c r="F173" s="18" t="s">
        <v>165</v>
      </c>
      <c r="G173" s="18">
        <v>0</v>
      </c>
      <c r="H173" s="4" t="s">
        <v>11</v>
      </c>
      <c r="I173" s="24">
        <f>I174+I175</f>
        <v>15779.54</v>
      </c>
      <c r="J173" s="24">
        <f t="shared" ref="J173:L173" si="64">J174+J175</f>
        <v>15779.54</v>
      </c>
      <c r="K173" s="24">
        <f t="shared" si="64"/>
        <v>0</v>
      </c>
      <c r="L173" s="24">
        <f t="shared" si="64"/>
        <v>0</v>
      </c>
      <c r="M173" s="9"/>
    </row>
    <row r="174" spans="1:13" ht="30" x14ac:dyDescent="0.25">
      <c r="A174" s="35" t="s">
        <v>148</v>
      </c>
      <c r="B174" s="67" t="s">
        <v>166</v>
      </c>
      <c r="C174" s="4"/>
      <c r="D174" s="18">
        <v>732</v>
      </c>
      <c r="E174" s="4" t="s">
        <v>16</v>
      </c>
      <c r="F174" s="18" t="s">
        <v>167</v>
      </c>
      <c r="G174" s="18">
        <v>244</v>
      </c>
      <c r="H174" s="21" t="s">
        <v>22</v>
      </c>
      <c r="I174" s="24">
        <v>13728.2</v>
      </c>
      <c r="J174" s="8">
        <v>13728.2</v>
      </c>
      <c r="K174" s="8">
        <v>0</v>
      </c>
      <c r="L174" s="8">
        <v>0</v>
      </c>
      <c r="M174" s="9"/>
    </row>
    <row r="175" spans="1:13" ht="30" x14ac:dyDescent="0.25">
      <c r="A175" s="35"/>
      <c r="B175" s="67"/>
      <c r="C175" s="4"/>
      <c r="D175" s="18">
        <v>732</v>
      </c>
      <c r="E175" s="4" t="s">
        <v>16</v>
      </c>
      <c r="F175" s="18" t="s">
        <v>168</v>
      </c>
      <c r="G175" s="18">
        <v>244</v>
      </c>
      <c r="H175" s="21" t="s">
        <v>169</v>
      </c>
      <c r="I175" s="24">
        <v>2051.34</v>
      </c>
      <c r="J175" s="8">
        <v>2051.34</v>
      </c>
      <c r="K175" s="8">
        <v>0</v>
      </c>
      <c r="L175" s="8">
        <v>0</v>
      </c>
      <c r="M175" s="9"/>
    </row>
    <row r="176" spans="1:13" x14ac:dyDescent="0.25">
      <c r="A176" s="4"/>
      <c r="B176" s="51" t="s">
        <v>105</v>
      </c>
      <c r="C176" s="51"/>
      <c r="D176" s="51"/>
      <c r="E176" s="51"/>
      <c r="F176" s="51"/>
      <c r="G176" s="51"/>
      <c r="H176" s="4" t="s">
        <v>11</v>
      </c>
      <c r="I176" s="24">
        <f>I172</f>
        <v>15779.54</v>
      </c>
      <c r="J176" s="24">
        <f t="shared" ref="J176:L176" si="65">J172</f>
        <v>15779.54</v>
      </c>
      <c r="K176" s="24">
        <f t="shared" si="65"/>
        <v>0</v>
      </c>
      <c r="L176" s="24">
        <f t="shared" si="65"/>
        <v>0</v>
      </c>
      <c r="M176" s="9"/>
    </row>
    <row r="177" spans="1:13" ht="30" x14ac:dyDescent="0.25">
      <c r="A177" s="4"/>
      <c r="B177" s="51"/>
      <c r="C177" s="51"/>
      <c r="D177" s="51"/>
      <c r="E177" s="51"/>
      <c r="F177" s="51"/>
      <c r="G177" s="51"/>
      <c r="H177" s="21" t="s">
        <v>22</v>
      </c>
      <c r="I177" s="24">
        <f>I174</f>
        <v>13728.2</v>
      </c>
      <c r="J177" s="24">
        <f t="shared" ref="J177:L177" si="66">J174</f>
        <v>13728.2</v>
      </c>
      <c r="K177" s="24">
        <f t="shared" si="66"/>
        <v>0</v>
      </c>
      <c r="L177" s="24">
        <f t="shared" si="66"/>
        <v>0</v>
      </c>
      <c r="M177" s="9"/>
    </row>
    <row r="178" spans="1:13" ht="30" x14ac:dyDescent="0.25">
      <c r="A178" s="4"/>
      <c r="B178" s="51"/>
      <c r="C178" s="51"/>
      <c r="D178" s="51"/>
      <c r="E178" s="51"/>
      <c r="F178" s="51"/>
      <c r="G178" s="51"/>
      <c r="H178" s="21" t="s">
        <v>169</v>
      </c>
      <c r="I178" s="24">
        <f>I175</f>
        <v>2051.34</v>
      </c>
      <c r="J178" s="24">
        <f t="shared" ref="J178:L178" si="67">J175</f>
        <v>2051.34</v>
      </c>
      <c r="K178" s="24">
        <f t="shared" si="67"/>
        <v>0</v>
      </c>
      <c r="L178" s="24">
        <f t="shared" si="67"/>
        <v>0</v>
      </c>
      <c r="M178" s="9"/>
    </row>
    <row r="179" spans="1:13" x14ac:dyDescent="0.25">
      <c r="A179" s="58" t="s">
        <v>93</v>
      </c>
      <c r="B179" s="59"/>
      <c r="C179" s="59"/>
      <c r="D179" s="59"/>
      <c r="E179" s="59"/>
      <c r="F179" s="59"/>
      <c r="G179" s="60"/>
      <c r="H179" s="18" t="s">
        <v>11</v>
      </c>
      <c r="I179" s="8">
        <f>I176+I165+I143+I133+I126+I116+I105+I93+I68+I59+I42+I26</f>
        <v>1177346.52</v>
      </c>
      <c r="J179" s="8">
        <f>J176+J165+J143+J133+J126+J116+J105+J93+J68+J59+J42+J26</f>
        <v>615153.42000000004</v>
      </c>
      <c r="K179" s="8">
        <f>K176+K165+K143+K133+K126+K116+K105+K93+K68+K59+K42+K26</f>
        <v>287704.90000000002</v>
      </c>
      <c r="L179" s="8">
        <f>L176+L165+L143+L133+L126+L116+L105+L93+L68+L59+L42+L26</f>
        <v>274488.2</v>
      </c>
      <c r="M179" s="9"/>
    </row>
    <row r="180" spans="1:13" ht="30" x14ac:dyDescent="0.25">
      <c r="A180" s="61"/>
      <c r="B180" s="62"/>
      <c r="C180" s="62"/>
      <c r="D180" s="62"/>
      <c r="E180" s="62"/>
      <c r="F180" s="62"/>
      <c r="G180" s="63"/>
      <c r="H180" s="20" t="s">
        <v>21</v>
      </c>
      <c r="I180" s="8">
        <f>I69+I27</f>
        <v>137007.80000000002</v>
      </c>
      <c r="J180" s="8">
        <f>J69+J27</f>
        <v>55737.299999999996</v>
      </c>
      <c r="K180" s="8">
        <f>K69+K27</f>
        <v>81270.5</v>
      </c>
      <c r="L180" s="8">
        <f>L69+L27</f>
        <v>0</v>
      </c>
      <c r="M180" s="9"/>
    </row>
    <row r="181" spans="1:13" ht="30" x14ac:dyDescent="0.25">
      <c r="A181" s="61"/>
      <c r="B181" s="62"/>
      <c r="C181" s="62"/>
      <c r="D181" s="62"/>
      <c r="E181" s="62"/>
      <c r="F181" s="62"/>
      <c r="G181" s="63"/>
      <c r="H181" s="20" t="s">
        <v>22</v>
      </c>
      <c r="I181" s="8">
        <f>I177+I166+I144+I118+I94+I60+I43+I28</f>
        <v>457827.72000000003</v>
      </c>
      <c r="J181" s="8">
        <f>J177+J166+J144+J118+J94+J60+J43+J28</f>
        <v>336826.32</v>
      </c>
      <c r="K181" s="8">
        <f>K177+K166+K144+K118+K94+K60+K43+K28</f>
        <v>24874.799999999996</v>
      </c>
      <c r="L181" s="8">
        <f>L177+L166+L144+L118+L94+L60+L43+L28</f>
        <v>96126.6</v>
      </c>
      <c r="M181" s="9"/>
    </row>
    <row r="182" spans="1:13" ht="60" x14ac:dyDescent="0.25">
      <c r="A182" s="61"/>
      <c r="B182" s="62"/>
      <c r="C182" s="62"/>
      <c r="D182" s="62"/>
      <c r="E182" s="62"/>
      <c r="F182" s="62"/>
      <c r="G182" s="63"/>
      <c r="H182" s="20" t="s">
        <v>87</v>
      </c>
      <c r="I182" s="8">
        <f>I167+I44</f>
        <v>154762</v>
      </c>
      <c r="J182" s="8">
        <f>J167+J44</f>
        <v>130906</v>
      </c>
      <c r="K182" s="8">
        <f>K167+K44</f>
        <v>0</v>
      </c>
      <c r="L182" s="8">
        <f>L167+L44</f>
        <v>23856</v>
      </c>
      <c r="M182" s="9"/>
    </row>
    <row r="183" spans="1:13" ht="45" x14ac:dyDescent="0.25">
      <c r="A183" s="61"/>
      <c r="B183" s="62"/>
      <c r="C183" s="62"/>
      <c r="D183" s="62"/>
      <c r="E183" s="62"/>
      <c r="F183" s="62"/>
      <c r="G183" s="63"/>
      <c r="H183" s="20" t="s">
        <v>23</v>
      </c>
      <c r="I183" s="8">
        <f>I178+I168+I145+I134+I127+I117+I106+I95+I70+I61+I45+I29</f>
        <v>582511</v>
      </c>
      <c r="J183" s="8">
        <f>J178+J168+J145+J134+J127+J117+J106+J95+J70+J61+J45+J29</f>
        <v>222589.8</v>
      </c>
      <c r="K183" s="8">
        <f>K178+K168+K145+K134+K127+K117+K106+K95+K70+K61+K45+K29</f>
        <v>181559.6</v>
      </c>
      <c r="L183" s="8">
        <f>L178+L168+L145+L134+L127+L117+L106+L95+L70+L61+L45+L29</f>
        <v>178361.60000000001</v>
      </c>
      <c r="M183" s="9"/>
    </row>
    <row r="184" spans="1:13" ht="60" x14ac:dyDescent="0.25">
      <c r="A184" s="64"/>
      <c r="B184" s="65"/>
      <c r="C184" s="65"/>
      <c r="D184" s="65"/>
      <c r="E184" s="65"/>
      <c r="F184" s="65"/>
      <c r="G184" s="66"/>
      <c r="H184" s="20" t="s">
        <v>88</v>
      </c>
      <c r="I184" s="8">
        <f>I169+I46</f>
        <v>212642.7</v>
      </c>
      <c r="J184" s="8">
        <f>J169+J46</f>
        <v>67596.5</v>
      </c>
      <c r="K184" s="8">
        <f>K169+K46</f>
        <v>71642.2</v>
      </c>
      <c r="L184" s="8">
        <f>L169+L46</f>
        <v>73404</v>
      </c>
      <c r="M184" s="9"/>
    </row>
    <row r="185" spans="1:13" x14ac:dyDescent="0.25">
      <c r="M185" s="9"/>
    </row>
    <row r="186" spans="1:13" ht="48" customHeight="1" x14ac:dyDescent="0.25">
      <c r="B186" s="56" t="s">
        <v>106</v>
      </c>
      <c r="C186" s="57"/>
      <c r="D186" s="57"/>
      <c r="E186" s="57"/>
      <c r="F186" s="57"/>
      <c r="G186" s="57"/>
      <c r="J186" s="52" t="s">
        <v>107</v>
      </c>
      <c r="K186" s="52"/>
    </row>
  </sheetData>
  <mergeCells count="171">
    <mergeCell ref="B186:G186"/>
    <mergeCell ref="A98:A99"/>
    <mergeCell ref="A135:L135"/>
    <mergeCell ref="A136:L136"/>
    <mergeCell ref="C131:C132"/>
    <mergeCell ref="B133:G134"/>
    <mergeCell ref="B105:G106"/>
    <mergeCell ref="C110:C113"/>
    <mergeCell ref="B116:G118"/>
    <mergeCell ref="A109:A110"/>
    <mergeCell ref="A130:A131"/>
    <mergeCell ref="A100:A101"/>
    <mergeCell ref="B100:B101"/>
    <mergeCell ref="A107:L107"/>
    <mergeCell ref="A108:L108"/>
    <mergeCell ref="A119:L119"/>
    <mergeCell ref="B165:G169"/>
    <mergeCell ref="A179:G184"/>
    <mergeCell ref="A159:A160"/>
    <mergeCell ref="B159:B160"/>
    <mergeCell ref="C159:C160"/>
    <mergeCell ref="A171:L171"/>
    <mergeCell ref="A174:A175"/>
    <mergeCell ref="B174:B175"/>
    <mergeCell ref="B87:B88"/>
    <mergeCell ref="B89:B90"/>
    <mergeCell ref="B91:B92"/>
    <mergeCell ref="A137:A138"/>
    <mergeCell ref="B143:G145"/>
    <mergeCell ref="A123:A124"/>
    <mergeCell ref="B123:B124"/>
    <mergeCell ref="C150:C151"/>
    <mergeCell ref="A152:A158"/>
    <mergeCell ref="A87:A88"/>
    <mergeCell ref="A89:A90"/>
    <mergeCell ref="A91:A92"/>
    <mergeCell ref="A146:L146"/>
    <mergeCell ref="F152:F154"/>
    <mergeCell ref="G152:G154"/>
    <mergeCell ref="H153:H154"/>
    <mergeCell ref="A73:A74"/>
    <mergeCell ref="B42:G46"/>
    <mergeCell ref="A53:A54"/>
    <mergeCell ref="A48:L48"/>
    <mergeCell ref="A47:L47"/>
    <mergeCell ref="B85:B86"/>
    <mergeCell ref="A77:A78"/>
    <mergeCell ref="A79:A80"/>
    <mergeCell ref="A81:A82"/>
    <mergeCell ref="A83:A84"/>
    <mergeCell ref="A85:A86"/>
    <mergeCell ref="C35:C41"/>
    <mergeCell ref="A35:A41"/>
    <mergeCell ref="B53:B54"/>
    <mergeCell ref="B56:B58"/>
    <mergeCell ref="A56:A58"/>
    <mergeCell ref="D66:D67"/>
    <mergeCell ref="E66:E67"/>
    <mergeCell ref="F66:F67"/>
    <mergeCell ref="G66:G67"/>
    <mergeCell ref="C66:C67"/>
    <mergeCell ref="C53:C58"/>
    <mergeCell ref="A64:A65"/>
    <mergeCell ref="I35:I36"/>
    <mergeCell ref="J35:J36"/>
    <mergeCell ref="K35:K36"/>
    <mergeCell ref="L35:L36"/>
    <mergeCell ref="B68:G70"/>
    <mergeCell ref="B59:G61"/>
    <mergeCell ref="A66:A67"/>
    <mergeCell ref="G159:G160"/>
    <mergeCell ref="A170:L170"/>
    <mergeCell ref="A96:L96"/>
    <mergeCell ref="A97:L97"/>
    <mergeCell ref="B93:G95"/>
    <mergeCell ref="A72:L72"/>
    <mergeCell ref="C75:C76"/>
    <mergeCell ref="A75:A76"/>
    <mergeCell ref="B75:B76"/>
    <mergeCell ref="B77:B78"/>
    <mergeCell ref="B79:B80"/>
    <mergeCell ref="C77:C78"/>
    <mergeCell ref="C79:C80"/>
    <mergeCell ref="B81:B82"/>
    <mergeCell ref="C81:C82"/>
    <mergeCell ref="C83:C84"/>
    <mergeCell ref="B83:B84"/>
    <mergeCell ref="B176:G178"/>
    <mergeCell ref="A161:A164"/>
    <mergeCell ref="B161:B164"/>
    <mergeCell ref="C161:C164"/>
    <mergeCell ref="D161:D162"/>
    <mergeCell ref="E161:E162"/>
    <mergeCell ref="F161:F162"/>
    <mergeCell ref="G161:G162"/>
    <mergeCell ref="D163:D164"/>
    <mergeCell ref="E163:E164"/>
    <mergeCell ref="F163:F164"/>
    <mergeCell ref="G163:G164"/>
    <mergeCell ref="D159:D160"/>
    <mergeCell ref="E159:E160"/>
    <mergeCell ref="F159:F160"/>
    <mergeCell ref="B16:B18"/>
    <mergeCell ref="B152:B158"/>
    <mergeCell ref="C152:C158"/>
    <mergeCell ref="A148:A149"/>
    <mergeCell ref="J186:K186"/>
    <mergeCell ref="A49:L49"/>
    <mergeCell ref="A50:L50"/>
    <mergeCell ref="A62:L62"/>
    <mergeCell ref="A63:L63"/>
    <mergeCell ref="B66:B67"/>
    <mergeCell ref="A71:L71"/>
    <mergeCell ref="I153:I154"/>
    <mergeCell ref="J153:J154"/>
    <mergeCell ref="A147:L147"/>
    <mergeCell ref="K153:K154"/>
    <mergeCell ref="L153:L154"/>
    <mergeCell ref="D152:D154"/>
    <mergeCell ref="E152:E154"/>
    <mergeCell ref="A120:L120"/>
    <mergeCell ref="A128:L128"/>
    <mergeCell ref="B126:G127"/>
    <mergeCell ref="D4:G4"/>
    <mergeCell ref="A129:L129"/>
    <mergeCell ref="C122:C125"/>
    <mergeCell ref="A121:A122"/>
    <mergeCell ref="J5:L5"/>
    <mergeCell ref="A9:L10"/>
    <mergeCell ref="A11:L11"/>
    <mergeCell ref="A30:L30"/>
    <mergeCell ref="D16:D18"/>
    <mergeCell ref="D19:D21"/>
    <mergeCell ref="E19:E21"/>
    <mergeCell ref="F19:F21"/>
    <mergeCell ref="G19:G21"/>
    <mergeCell ref="A19:A21"/>
    <mergeCell ref="B19:B21"/>
    <mergeCell ref="D5:D6"/>
    <mergeCell ref="E5:E6"/>
    <mergeCell ref="F5:F6"/>
    <mergeCell ref="G5:G6"/>
    <mergeCell ref="I5:I6"/>
    <mergeCell ref="F16:F18"/>
    <mergeCell ref="G16:G18"/>
    <mergeCell ref="B26:G29"/>
    <mergeCell ref="C14:C18"/>
    <mergeCell ref="I4:L4"/>
    <mergeCell ref="A8:L8"/>
    <mergeCell ref="A114:A115"/>
    <mergeCell ref="B114:B115"/>
    <mergeCell ref="C114:C115"/>
    <mergeCell ref="H1:L1"/>
    <mergeCell ref="H2:L2"/>
    <mergeCell ref="A12:A13"/>
    <mergeCell ref="E16:E18"/>
    <mergeCell ref="A15:A18"/>
    <mergeCell ref="H35:H36"/>
    <mergeCell ref="F35:F36"/>
    <mergeCell ref="A31:L31"/>
    <mergeCell ref="A32:L32"/>
    <mergeCell ref="A33:A34"/>
    <mergeCell ref="B35:B41"/>
    <mergeCell ref="D35:D36"/>
    <mergeCell ref="E35:E36"/>
    <mergeCell ref="G35:G36"/>
    <mergeCell ref="A22:A23"/>
    <mergeCell ref="A3:L3"/>
    <mergeCell ref="A4:A6"/>
    <mergeCell ref="B4:B6"/>
    <mergeCell ref="C4:C6"/>
  </mergeCells>
  <pageMargins left="0.31496062992125984" right="0.31496062992125984" top="0.19685039370078741" bottom="0.15748031496062992" header="0.19685039370078741" footer="0.11811023622047245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Формулы для работы</vt:lpstr>
      <vt:lpstr>'Формулы для работы'!Область_печати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Наталья Валентиновна</dc:creator>
  <cp:lastModifiedBy>Едачева</cp:lastModifiedBy>
  <cp:lastPrinted>2022-09-05T08:48:35Z</cp:lastPrinted>
  <dcterms:created xsi:type="dcterms:W3CDTF">2021-11-18T08:06:49Z</dcterms:created>
  <dcterms:modified xsi:type="dcterms:W3CDTF">2022-09-05T08:49:08Z</dcterms:modified>
</cp:coreProperties>
</file>