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2\04\P_197_О\"/>
    </mc:Choice>
  </mc:AlternateContent>
  <bookViews>
    <workbookView xWindow="0" yWindow="0" windowWidth="20490" windowHeight="7455" tabRatio="705" firstSheet="1" activeTab="4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Бонус. Приложение 2" sheetId="9" r:id="rId4"/>
    <sheet name="Таблица Бонус" sheetId="10" r:id="rId5"/>
  </sheets>
  <externalReferences>
    <externalReference r:id="rId6"/>
  </externalReferences>
  <definedNames>
    <definedName name="_xlnm._FilterDatabase" localSheetId="0" hidden="1">'план  Приложение 1'!$A$17:$AK$154</definedName>
    <definedName name="_xlnm._FilterDatabase" localSheetId="1" hidden="1">'таблица 1 Перечень'!$A$10:$W$149</definedName>
  </definedNames>
  <calcPr calcId="152511"/>
</workbook>
</file>

<file path=xl/calcChain.xml><?xml version="1.0" encoding="utf-8"?>
<calcChain xmlns="http://schemas.openxmlformats.org/spreadsheetml/2006/main">
  <c r="B21" i="4" l="1"/>
  <c r="B13" i="4"/>
  <c r="B15" i="4" s="1"/>
  <c r="B9" i="4"/>
  <c r="S144" i="2"/>
  <c r="R144" i="2"/>
  <c r="S143" i="2"/>
  <c r="R143" i="2"/>
  <c r="S142" i="2"/>
  <c r="R142" i="2"/>
  <c r="S141" i="2"/>
  <c r="R141" i="2"/>
  <c r="S140" i="2"/>
  <c r="R140" i="2"/>
  <c r="S139" i="2"/>
  <c r="R139" i="2"/>
  <c r="S138" i="2"/>
  <c r="R138" i="2"/>
  <c r="S137" i="2"/>
  <c r="R137" i="2"/>
  <c r="S136" i="2"/>
  <c r="R136" i="2"/>
  <c r="S135" i="2"/>
  <c r="R135" i="2"/>
  <c r="S134" i="2"/>
  <c r="R134" i="2"/>
  <c r="S133" i="2"/>
  <c r="R133" i="2"/>
  <c r="S132" i="2"/>
  <c r="R132" i="2"/>
  <c r="S131" i="2"/>
  <c r="R131" i="2"/>
  <c r="S130" i="2"/>
  <c r="R130" i="2"/>
  <c r="S129" i="2"/>
  <c r="R129" i="2"/>
  <c r="S128" i="2"/>
  <c r="R128" i="2"/>
  <c r="S127" i="2"/>
  <c r="R127" i="2"/>
  <c r="S126" i="2"/>
  <c r="R126" i="2"/>
  <c r="S125" i="2"/>
  <c r="R125" i="2"/>
  <c r="S124" i="2"/>
  <c r="R124" i="2"/>
  <c r="S123" i="2"/>
  <c r="R123" i="2"/>
  <c r="S122" i="2"/>
  <c r="R122" i="2"/>
  <c r="S121" i="2"/>
  <c r="R121" i="2"/>
  <c r="S120" i="2"/>
  <c r="R120" i="2"/>
  <c r="S119" i="2"/>
  <c r="R119" i="2"/>
  <c r="S118" i="2"/>
  <c r="T118" i="2" s="1"/>
  <c r="R118" i="2"/>
  <c r="S117" i="2"/>
  <c r="R117" i="2"/>
  <c r="S116" i="2"/>
  <c r="R116" i="2"/>
  <c r="S115" i="2"/>
  <c r="R115" i="2"/>
  <c r="S114" i="2"/>
  <c r="R114" i="2"/>
  <c r="S113" i="2"/>
  <c r="R113" i="2"/>
  <c r="S112" i="2"/>
  <c r="R112" i="2"/>
  <c r="S111" i="2"/>
  <c r="R111" i="2"/>
  <c r="S110" i="2"/>
  <c r="R110" i="2"/>
  <c r="S109" i="2"/>
  <c r="R109" i="2"/>
  <c r="S108" i="2"/>
  <c r="R108" i="2"/>
  <c r="S107" i="2"/>
  <c r="R107" i="2"/>
  <c r="S106" i="2"/>
  <c r="R106" i="2"/>
  <c r="S105" i="2"/>
  <c r="R105" i="2"/>
  <c r="S104" i="2"/>
  <c r="R104" i="2"/>
  <c r="S103" i="2"/>
  <c r="R103" i="2"/>
  <c r="S102" i="2"/>
  <c r="R102" i="2"/>
  <c r="S100" i="2"/>
  <c r="R100" i="2"/>
  <c r="S99" i="2"/>
  <c r="R99" i="2"/>
  <c r="S98" i="2"/>
  <c r="R98" i="2"/>
  <c r="S97" i="2"/>
  <c r="R97" i="2"/>
  <c r="S96" i="2"/>
  <c r="R96" i="2"/>
  <c r="S95" i="2"/>
  <c r="R95" i="2"/>
  <c r="S94" i="2"/>
  <c r="R94" i="2"/>
  <c r="S93" i="2"/>
  <c r="R93" i="2"/>
  <c r="S92" i="2"/>
  <c r="R92" i="2"/>
  <c r="S91" i="2"/>
  <c r="R91" i="2"/>
  <c r="S90" i="2"/>
  <c r="R90" i="2"/>
  <c r="S89" i="2"/>
  <c r="R89" i="2"/>
  <c r="S88" i="2"/>
  <c r="R88" i="2"/>
  <c r="S87" i="2"/>
  <c r="R87" i="2"/>
  <c r="S86" i="2"/>
  <c r="R86" i="2"/>
  <c r="S85" i="2"/>
  <c r="R85" i="2"/>
  <c r="S84" i="2"/>
  <c r="R84" i="2"/>
  <c r="S83" i="2"/>
  <c r="R83" i="2"/>
  <c r="S82" i="2"/>
  <c r="R82" i="2"/>
  <c r="S81" i="2"/>
  <c r="R81" i="2"/>
  <c r="S80" i="2"/>
  <c r="R80" i="2"/>
  <c r="S79" i="2"/>
  <c r="R79" i="2"/>
  <c r="S78" i="2"/>
  <c r="R78" i="2"/>
  <c r="S77" i="2"/>
  <c r="R77" i="2"/>
  <c r="S76" i="2"/>
  <c r="R76" i="2"/>
  <c r="S75" i="2"/>
  <c r="R75" i="2"/>
  <c r="S74" i="2"/>
  <c r="R74" i="2"/>
  <c r="S73" i="2"/>
  <c r="R73" i="2"/>
  <c r="S72" i="2"/>
  <c r="R72" i="2"/>
  <c r="S71" i="2"/>
  <c r="R71" i="2"/>
  <c r="S70" i="2"/>
  <c r="R70" i="2"/>
  <c r="S69" i="2"/>
  <c r="R69" i="2"/>
  <c r="S68" i="2"/>
  <c r="R68" i="2"/>
  <c r="S67" i="2"/>
  <c r="R67" i="2"/>
  <c r="S66" i="2"/>
  <c r="R66" i="2"/>
  <c r="S65" i="2"/>
  <c r="R65" i="2"/>
  <c r="S64" i="2"/>
  <c r="R64" i="2"/>
  <c r="S63" i="2"/>
  <c r="R63" i="2"/>
  <c r="S62" i="2"/>
  <c r="R62" i="2"/>
  <c r="S61" i="2"/>
  <c r="R61" i="2"/>
  <c r="S60" i="2"/>
  <c r="R60" i="2"/>
  <c r="S59" i="2"/>
  <c r="R59" i="2"/>
  <c r="S58" i="2"/>
  <c r="R58" i="2"/>
  <c r="C108" i="1"/>
  <c r="AB151" i="1"/>
  <c r="C151" i="1" s="1"/>
  <c r="AB150" i="1"/>
  <c r="C150" i="1" s="1"/>
  <c r="AB149" i="1"/>
  <c r="C149" i="1" s="1"/>
  <c r="AB148" i="1"/>
  <c r="C148" i="1"/>
  <c r="AB147" i="1"/>
  <c r="C147" i="1" s="1"/>
  <c r="AB146" i="1"/>
  <c r="C146" i="1" s="1"/>
  <c r="AB145" i="1"/>
  <c r="C145" i="1" s="1"/>
  <c r="AB144" i="1"/>
  <c r="C144" i="1"/>
  <c r="AB143" i="1"/>
  <c r="C143" i="1" s="1"/>
  <c r="AB142" i="1"/>
  <c r="C142" i="1" s="1"/>
  <c r="AB141" i="1"/>
  <c r="C141" i="1" s="1"/>
  <c r="AB140" i="1"/>
  <c r="C140" i="1"/>
  <c r="AB139" i="1"/>
  <c r="C139" i="1" s="1"/>
  <c r="AB138" i="1"/>
  <c r="C138" i="1" s="1"/>
  <c r="C137" i="1"/>
  <c r="C136" i="1"/>
  <c r="AB135" i="1"/>
  <c r="C135" i="1"/>
  <c r="AB134" i="1"/>
  <c r="C134" i="1" s="1"/>
  <c r="AB133" i="1"/>
  <c r="C133" i="1" s="1"/>
  <c r="AB132" i="1"/>
  <c r="C132" i="1" s="1"/>
  <c r="AB131" i="1"/>
  <c r="C131" i="1"/>
  <c r="AB130" i="1"/>
  <c r="C130" i="1" s="1"/>
  <c r="AB129" i="1"/>
  <c r="C129" i="1" s="1"/>
  <c r="M129" i="1"/>
  <c r="AB128" i="1"/>
  <c r="C128" i="1"/>
  <c r="AB127" i="1"/>
  <c r="C127" i="1" s="1"/>
  <c r="AB126" i="1"/>
  <c r="C126" i="1"/>
  <c r="AB125" i="1"/>
  <c r="C125" i="1" s="1"/>
  <c r="AB124" i="1"/>
  <c r="C124" i="1"/>
  <c r="AB123" i="1"/>
  <c r="C123" i="1" s="1"/>
  <c r="AB122" i="1"/>
  <c r="C122" i="1"/>
  <c r="AB121" i="1"/>
  <c r="C121" i="1" s="1"/>
  <c r="AB120" i="1"/>
  <c r="C120" i="1"/>
  <c r="AB119" i="1"/>
  <c r="C119" i="1" s="1"/>
  <c r="AB118" i="1"/>
  <c r="C118" i="1"/>
  <c r="AB117" i="1"/>
  <c r="C117" i="1" s="1"/>
  <c r="AB116" i="1"/>
  <c r="C116" i="1"/>
  <c r="AB115" i="1"/>
  <c r="C115" i="1" s="1"/>
  <c r="AB114" i="1"/>
  <c r="C114" i="1"/>
  <c r="AB113" i="1"/>
  <c r="C113" i="1" s="1"/>
  <c r="AB112" i="1"/>
  <c r="C112" i="1"/>
  <c r="AB111" i="1"/>
  <c r="C111" i="1" s="1"/>
  <c r="AB110" i="1"/>
  <c r="C110" i="1"/>
  <c r="AB109" i="1"/>
  <c r="C109" i="1" s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I15" i="10" l="1"/>
  <c r="T101" i="2" l="1"/>
  <c r="R101" i="2"/>
  <c r="Q101" i="2"/>
  <c r="P101" i="2"/>
  <c r="O101" i="2"/>
  <c r="S101" i="2" s="1"/>
  <c r="K101" i="2"/>
  <c r="J101" i="2"/>
  <c r="I101" i="2"/>
  <c r="H101" i="2"/>
  <c r="H57" i="2"/>
  <c r="T11" i="2"/>
  <c r="H11" i="2"/>
  <c r="AD108" i="1"/>
  <c r="S108" i="1"/>
  <c r="T108" i="1"/>
  <c r="U108" i="1"/>
  <c r="V108" i="1"/>
  <c r="W108" i="1"/>
  <c r="X108" i="1"/>
  <c r="Y108" i="1"/>
  <c r="Z108" i="1"/>
  <c r="AA108" i="1"/>
  <c r="AB108" i="1"/>
  <c r="A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C64" i="1"/>
  <c r="C18" i="1"/>
  <c r="R11" i="2" l="1"/>
  <c r="Q11" i="2"/>
  <c r="P11" i="2"/>
  <c r="R146" i="2"/>
  <c r="J146" i="2"/>
  <c r="T146" i="2"/>
  <c r="Q146" i="2"/>
  <c r="P146" i="2"/>
  <c r="K146" i="2"/>
  <c r="I146" i="2"/>
  <c r="H146" i="2"/>
  <c r="S146" i="2" s="1"/>
  <c r="I57" i="2"/>
  <c r="J57" i="2"/>
  <c r="K57" i="2"/>
  <c r="O57" i="2"/>
  <c r="S57" i="2" s="1"/>
  <c r="P57" i="2"/>
  <c r="Q57" i="2"/>
  <c r="R57" i="2"/>
  <c r="T57" i="2"/>
  <c r="C153" i="1" l="1"/>
  <c r="AD153" i="1"/>
  <c r="AC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53" i="1" l="1"/>
  <c r="Q15" i="10" l="1"/>
  <c r="O15" i="10"/>
  <c r="P15" i="10" s="1"/>
  <c r="L15" i="10"/>
  <c r="K15" i="10"/>
  <c r="J15" i="10"/>
  <c r="Q10" i="10"/>
  <c r="O10" i="10"/>
  <c r="P10" i="10" s="1"/>
  <c r="L10" i="10"/>
  <c r="K10" i="10"/>
  <c r="J10" i="10"/>
  <c r="I10" i="10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O11" i="2" l="1"/>
  <c r="K11" i="2"/>
  <c r="J11" i="2"/>
  <c r="I11" i="2"/>
  <c r="S11" i="2" l="1"/>
</calcChain>
</file>

<file path=xl/comments1.xml><?xml version="1.0" encoding="utf-8"?>
<comments xmlns="http://schemas.openxmlformats.org/spreadsheetml/2006/main">
  <authors>
    <author>Татьяна Николаевна Базжина</author>
  </authors>
  <commentList>
    <comment ref="AD2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</commentList>
</comments>
</file>

<file path=xl/sharedStrings.xml><?xml version="1.0" encoding="utf-8"?>
<sst xmlns="http://schemas.openxmlformats.org/spreadsheetml/2006/main" count="1442" uniqueCount="293">
  <si>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</si>
  <si>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</si>
  <si>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</si>
  <si>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</si>
  <si>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</si>
  <si>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</si>
  <si>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</si>
  <si>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</si>
  <si>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</si>
  <si>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</si>
  <si>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</si>
  <si>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</si>
  <si>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</si>
  <si>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</si>
  <si>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</si>
  <si>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</si>
  <si>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</si>
  <si>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</si>
  <si>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</si>
  <si>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</si>
  <si>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</si>
  <si>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</si>
  <si>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</si>
  <si>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</si>
  <si>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</si>
  <si>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</si>
  <si>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</si>
  <si>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</si>
  <si>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</si>
  <si>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</si>
  <si>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</si>
  <si>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</si>
  <si>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</si>
  <si>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</si>
  <si>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</si>
  <si>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</si>
  <si>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</si>
  <si>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</si>
  <si>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</si>
  <si>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</si>
  <si>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</si>
  <si>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</si>
  <si>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</si>
  <si>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</si>
  <si>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</si>
  <si>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</si>
  <si>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</si>
  <si>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</si>
  <si>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</si>
  <si>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</si>
  <si>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</si>
  <si>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</si>
  <si>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</si>
  <si>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</si>
  <si>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</si>
  <si>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</si>
  <si>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</si>
  <si>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</si>
  <si>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</si>
  <si>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</si>
  <si>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ООО "Домоуправ"</t>
  </si>
  <si>
    <t>ООО УК "Партнер"</t>
  </si>
  <si>
    <t>Деревянные</t>
  </si>
  <si>
    <t>ООО ДУК "Территория"</t>
  </si>
  <si>
    <t>НУ</t>
  </si>
  <si>
    <t>-</t>
  </si>
  <si>
    <t>Шлакоблочные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</si>
  <si>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</si>
  <si>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Х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</si>
  <si>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</si>
  <si>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</si>
  <si>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</si>
  <si>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</si>
  <si>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</si>
  <si>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</si>
  <si>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</si>
  <si>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Начальник Управления жилищной политики администрации округа Муром                                        А.Н. Гребенчук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</si>
  <si>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</si>
  <si>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</si>
  <si>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</si>
  <si>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</si>
  <si>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</si>
  <si>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</si>
  <si>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</si>
  <si>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</si>
  <si>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</si>
  <si>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</si>
  <si>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</si>
  <si>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</si>
  <si>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</si>
  <si>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Муромский р-н, Фабрики им П.Л.Войкова п, 31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</si>
  <si>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</si>
  <si>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</si>
  <si>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</si>
  <si>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</si>
  <si>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</si>
  <si>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</si>
  <si>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</si>
  <si>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</si>
  <si>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Муромский р-н, Механизаторов п, 55а</t>
  </si>
  <si>
    <t>Муромский р-н, Механизаторов п, 64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</si>
  <si>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</si>
  <si>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</si>
  <si>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</si>
  <si>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</si>
  <si>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</si>
  <si>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</si>
  <si>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</si>
  <si>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</si>
  <si>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</si>
  <si>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</si>
  <si>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</si>
  <si>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Муромский р-н, Муромский п, Садовая ул, 28</t>
  </si>
  <si>
    <t>Муромский р-н, Муромский п, Садовая ул, 27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</si>
  <si>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</si>
  <si>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</si>
  <si>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</si>
  <si>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</si>
  <si>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</si>
  <si>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Заводская ул, 21</t>
  </si>
  <si>
    <t>Муром г, Коммунистическая ул, 39</t>
  </si>
  <si>
    <t>Муром г, Лаврентьева ул, 41</t>
  </si>
  <si>
    <t>Муром г, Ленинградская ул, 19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</si>
  <si>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</si>
  <si>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</si>
  <si>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</si>
  <si>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</si>
  <si>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 г, Московская ул, 86</t>
  </si>
  <si>
    <t>Муром г, Московская ул, 71</t>
  </si>
  <si>
    <t>Муром г, Муромская ул, 19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</si>
  <si>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</si>
  <si>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</si>
  <si>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</si>
  <si>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</si>
  <si>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Муромский р-н, Муромский п, Озёрная ул, 22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</si>
  <si>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</si>
  <si>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</si>
  <si>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</si>
  <si>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</si>
  <si>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1989</t>
  </si>
  <si>
    <t>Наименование организации, осуществляющей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МКД</t>
  </si>
  <si>
    <t xml:space="preserve">    Начальник  Управления  жилищной политики администрации округа Муром                                                   А.Н.Гребенчук</t>
  </si>
  <si>
    <t xml:space="preserve">Начальник Управления жилищной политики администрации округа Муром                                                              А.Н. Гребенчук                                                               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</si>
  <si>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</si>
  <si>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</si>
  <si>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 на территории муниципального образования  округ Муром                                                                                                                                   на период  2020-2022 годы
</t>
  </si>
  <si>
    <t xml:space="preserve">к краткосрочному плану реализации  региональной программы                                                                                                                                                                                         капитального ремонта 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округ Муром  на период 2020-2022 годы </t>
  </si>
  <si>
    <t xml:space="preserve"> на территории муниципального образования округ Муром на период 2020-2022 годы</t>
  </si>
  <si>
    <t>Муром г, Владимирское ш, 12</t>
  </si>
  <si>
    <t>Муром г, Воровского ул, 99</t>
  </si>
  <si>
    <t>Муром г, Воровского ул, 16А</t>
  </si>
  <si>
    <t>Муром г, Экземплярского ул, 13А</t>
  </si>
  <si>
    <t>к постановлению администрации округа Муром</t>
  </si>
  <si>
    <t>Приложение №2</t>
  </si>
  <si>
    <t>от 12.04.2019 № 275</t>
  </si>
  <si>
    <t xml:space="preserve"> на территории муниципального образования округ Муром на период 2020-2022 годы средств регионального оператора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</si>
  <si>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</si>
  <si>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</si>
  <si>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</si>
  <si>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</si>
  <si>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</si>
  <si>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</si>
  <si>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</si>
  <si>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</si>
  <si>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</si>
  <si>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Итого по город Муром</t>
  </si>
  <si>
    <t>X</t>
  </si>
  <si>
    <t>2021-2023</t>
  </si>
  <si>
    <t>2017-2019</t>
  </si>
  <si>
    <t>2022-2024</t>
  </si>
  <si>
    <t>к краткосрочному плану реализации региональной  программы капитального ремонта общего имущества в многоквартирных домах на территории муниципального образования округ Муром  на период 2020-2022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</si>
  <si>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округ Муром на период 2020-2022 годы за счет средств регионального оператора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</si>
  <si>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</si>
  <si>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</si>
  <si>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 xml:space="preserve">Приложение №1  </t>
  </si>
  <si>
    <t>Муром г, Войкова ул, 9</t>
  </si>
  <si>
    <t>Муром г, Карла Маркса ул, 36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</si>
  <si>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</si>
  <si>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</si>
  <si>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</si>
  <si>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</si>
  <si>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</si>
  <si>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</si>
  <si>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</si>
  <si>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</si>
  <si>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</si>
  <si>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</si>
  <si>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</si>
  <si>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Муром г, Первомайская ул, 101</t>
  </si>
  <si>
    <t>Муром г, Льва Толстого ул, 107</t>
  </si>
  <si>
    <t>Муром г, Куликова ул, 15</t>
  </si>
  <si>
    <t>Муром г, Кирова ул, 18</t>
  </si>
  <si>
    <t>Муром г, Лакина ул, 89</t>
  </si>
  <si>
    <t>Муром г, Кожевники ул, 11</t>
  </si>
  <si>
    <t>ООО "Фортуна"</t>
  </si>
  <si>
    <t xml:space="preserve">Панельные </t>
  </si>
  <si>
    <t xml:space="preserve">ООО ДУК "Территория" </t>
  </si>
  <si>
    <t>ООО "Ремстрой Южный"</t>
  </si>
  <si>
    <t>Способ управления МКД (УК-управляющая организация, ТСЖ - товарищество собственников жилья, ЖК - жилищный                                                                                                                                                                                                                            кооператив, НУ - непосредственное управление,                                                                                                                                                                                                                                                                  БУ - без управления)</t>
  </si>
  <si>
    <t>Объем финансирования в 2021 г., руб.</t>
  </si>
  <si>
    <t>Объем финансирования в 2022 г., руб.</t>
  </si>
  <si>
    <t xml:space="preserve">Приложение№ 2 </t>
  </si>
  <si>
    <t>Муром г, Мечникова ул, 81</t>
  </si>
  <si>
    <t>Муромский р-н, Фабрики им П.Л.Войкова п, 25</t>
  </si>
  <si>
    <t>Муром г, Спортивная ул, 10</t>
  </si>
  <si>
    <t>ООО «Фортуна» </t>
  </si>
  <si>
    <t>Кирпичные/блочные</t>
  </si>
  <si>
    <t>Объем финансирования в 2020 г., руб.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</si>
  <si>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</si>
  <si>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</si>
  <si>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</si>
  <si>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</si>
  <si>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</si>
  <si>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</si>
  <si>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</si>
  <si>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</si>
  <si>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</si>
  <si>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</si>
  <si>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</si>
  <si>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</si>
  <si>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</si>
  <si>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Муром г, Пролетарская ул, 41</t>
  </si>
  <si>
    <t>ТСН "КИРОВА 30"</t>
  </si>
  <si>
    <t>ООО "Фортуна" </t>
  </si>
  <si>
    <t>ООО «Фортуна»</t>
  </si>
  <si>
    <t>ООО "ФОРТУНА</t>
  </si>
  <si>
    <t>ООО "ФОРТУНА"</t>
  </si>
  <si>
    <t>Муром г, Кленовая ул, 1/3</t>
  </si>
  <si>
    <t>Ж/б панели</t>
  </si>
  <si>
    <t>1992</t>
  </si>
  <si>
    <t>Муром г, Пушкина ул, 16</t>
  </si>
  <si>
    <t>Муром г, Филатова ул, 19</t>
  </si>
  <si>
    <t>Муром г, Цветочный б-р, 4</t>
  </si>
  <si>
    <r>
      <t xml:space="preserve">от </t>
    </r>
    <r>
      <rPr>
        <u/>
        <sz val="14"/>
        <rFont val="Times New Roman"/>
        <family val="1"/>
        <charset val="204"/>
      </rPr>
      <t>12.04.2019</t>
    </r>
    <r>
      <rPr>
        <sz val="14"/>
        <rFont val="Times New Roman"/>
        <family val="1"/>
        <charset val="204"/>
      </rPr>
      <t xml:space="preserve"> №  </t>
    </r>
    <r>
      <rPr>
        <u/>
        <sz val="14"/>
        <rFont val="Times New Roman"/>
        <family val="1"/>
        <charset val="204"/>
      </rPr>
      <t>275</t>
    </r>
    <r>
      <rPr>
        <sz val="14"/>
        <rFont val="Times New Roman"/>
        <family val="1"/>
        <charset val="204"/>
      </rPr>
      <t xml:space="preserve">    </t>
    </r>
  </si>
  <si>
    <t>Итого по город Муром на 2020 год</t>
  </si>
  <si>
    <t>Итого по город Муром на 2021 год</t>
  </si>
  <si>
    <t>Муром г, Цветочный б-р, 3</t>
  </si>
  <si>
    <t>Муром г, Советская ул, 66</t>
  </si>
  <si>
    <t>Итого по город Муром на 2022 год</t>
  </si>
  <si>
    <t>ООО "РЕМСТРОЙ Южный"</t>
  </si>
  <si>
    <t>ООО "ДОМОУПРАВ"</t>
  </si>
  <si>
    <t>ООО "РЕМСТРОЙ Южный" </t>
  </si>
  <si>
    <t>ООО "РЕМСТРОЙ ЮЖНЫЙ"</t>
  </si>
  <si>
    <t xml:space="preserve">Таблица №1  </t>
  </si>
  <si>
    <t>Муром г, Кленовая ул, 5</t>
  </si>
  <si>
    <t>Муром г, Ленинградская ул, 29 корп. 2</t>
  </si>
  <si>
    <t>2015</t>
  </si>
  <si>
    <t>2014</t>
  </si>
  <si>
    <t>2016</t>
  </si>
  <si>
    <t>Муром г, Ленинградская ул, 34 корп. 5</t>
  </si>
  <si>
    <t>Муром г, Первомайская ул, 13</t>
  </si>
  <si>
    <t>6</t>
  </si>
  <si>
    <t>8</t>
  </si>
  <si>
    <t>3</t>
  </si>
  <si>
    <t>4</t>
  </si>
  <si>
    <t>1</t>
  </si>
  <si>
    <t>2</t>
  </si>
  <si>
    <t>Кирпичные, блочные</t>
  </si>
  <si>
    <t>Муром г, Кооперативная ул, 2</t>
  </si>
  <si>
    <t>Муром г, Войкова ул, 2а</t>
  </si>
  <si>
    <t>Муром г, Дзержинского ул, 2Б</t>
  </si>
  <si>
    <t>Муром г, Кленовая ул, 34</t>
  </si>
  <si>
    <t>ТСЖ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</si>
  <si>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</si>
  <si>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</si>
  <si>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 xml:space="preserve">Стоимость капитального ремонта </t>
  </si>
  <si>
    <t>ВСЕГО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</si>
  <si>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</si>
  <si>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</si>
  <si>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</si>
  <si>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Муром г, Мечникова ул, 56</t>
  </si>
  <si>
    <t>Муром г, Дзержинского ул, 5а</t>
  </si>
  <si>
    <t>Муром г, Комсомольская ул, 50</t>
  </si>
  <si>
    <t>Муром г, Московская ул, 64</t>
  </si>
  <si>
    <t>Муром г, Орловская ул, 5</t>
  </si>
  <si>
    <t>Муром г, Экземплярского ул, 70</t>
  </si>
  <si>
    <t>ТСН</t>
  </si>
  <si>
    <t>ТСН "Пушкина 16"</t>
  </si>
  <si>
    <t>Муром г, Нижегородская ул, 1</t>
  </si>
  <si>
    <t>Муром г, Фрунзе ул, 2</t>
  </si>
  <si>
    <t>Муром г, Чкалова ул, 20</t>
  </si>
  <si>
    <t>Кирпич</t>
  </si>
  <si>
    <t>9</t>
  </si>
  <si>
    <t>321</t>
  </si>
  <si>
    <t>Муром г, Карачаровское ш, 11</t>
  </si>
  <si>
    <t>Муром г, Орджоникидзе ул, 5а</t>
  </si>
  <si>
    <t>Перечень многоквартирных домов, в отношении которых принято решение о проведении капитального ремонта общего имущества в связи с возникновением аварии, иных чрезвычайных ситуаций природного или техногенного характера</t>
  </si>
  <si>
    <t>х</t>
  </si>
  <si>
    <t>Муром г, Совхозная ул, 3</t>
  </si>
  <si>
    <t>Муром г, Свердлова ул, 38</t>
  </si>
  <si>
    <t>Муромский р-н, Муромский п, Кольцевая ул, 25</t>
  </si>
  <si>
    <t>от 25.04.2022 № 197</t>
  </si>
  <si>
    <t>от 25.04.2022  № 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</si>
</sst>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General"/>
    <numFmt numFmtId="167" formatCode="_-* #,##0.00_р_._-;\-* #,##0.00_р_._-;_-* \-??_р_._-;_-@_-"/>
    <numFmt numFmtId="168" formatCode="#,##0.00&quot; &quot;[$руб.-419];[Red]&quot;-&quot;#,##0.00&quot; &quot;[$руб.-419]"/>
    <numFmt numFmtId="169" formatCode="###\ ###\ ###\ ##0.00"/>
    <numFmt numFmtId="170" formatCode="###\ ###\ ###\ ##0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3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6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6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7" fontId="3" fillId="0" borderId="0" applyFill="0" applyBorder="0" applyAlignment="0" applyProtection="0"/>
    <xf numFmtId="0" fontId="8" fillId="0" borderId="0"/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 textRotation="90"/>
    </xf>
    <xf numFmtId="0" fontId="22" fillId="0" borderId="0">
      <alignment horizontal="center" textRotation="90"/>
    </xf>
    <xf numFmtId="0" fontId="22" fillId="0" borderId="0">
      <alignment horizontal="center" textRotation="90"/>
    </xf>
    <xf numFmtId="0" fontId="23" fillId="0" borderId="0"/>
    <xf numFmtId="0" fontId="24" fillId="0" borderId="0"/>
    <xf numFmtId="0" fontId="24" fillId="0" borderId="0"/>
    <xf numFmtId="168" fontId="23" fillId="0" borderId="0"/>
    <xf numFmtId="168" fontId="24" fillId="0" borderId="0"/>
    <xf numFmtId="168" fontId="24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7" fillId="0" borderId="0"/>
    <xf numFmtId="166" fontId="8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6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3" fillId="0" borderId="0"/>
    <xf numFmtId="168" fontId="23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/>
    <xf numFmtId="168" fontId="29" fillId="0" borderId="0"/>
    <xf numFmtId="168" fontId="29" fillId="0" borderId="0"/>
    <xf numFmtId="0" fontId="28" fillId="0" borderId="0">
      <alignment horizontal="center"/>
    </xf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 textRotation="90"/>
    </xf>
    <xf numFmtId="0" fontId="28" fillId="0" borderId="0">
      <alignment horizontal="center" textRotation="90"/>
    </xf>
    <xf numFmtId="168" fontId="29" fillId="0" borderId="0"/>
    <xf numFmtId="0" fontId="29" fillId="0" borderId="0"/>
    <xf numFmtId="0" fontId="29" fillId="0" borderId="0"/>
    <xf numFmtId="168" fontId="29" fillId="0" borderId="0"/>
    <xf numFmtId="0" fontId="2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64"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 applyFill="1"/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30" fillId="0" borderId="0" xfId="0" applyFont="1"/>
    <xf numFmtId="0" fontId="0" fillId="0" borderId="0" xfId="0" applyFill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0" fillId="0" borderId="0" xfId="0"/>
    <xf numFmtId="0" fontId="19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14" fillId="0" borderId="0" xfId="2" applyFont="1" applyFill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6" fillId="0" borderId="1" xfId="180" applyFont="1" applyBorder="1" applyAlignment="1">
      <alignment horizontal="center" vertical="center"/>
    </xf>
    <xf numFmtId="1" fontId="16" fillId="0" borderId="1" xfId="180" applyNumberFormat="1" applyFont="1" applyBorder="1" applyAlignment="1">
      <alignment horizontal="center" vertical="center"/>
    </xf>
    <xf numFmtId="0" fontId="38" fillId="0" borderId="0" xfId="0" applyFont="1"/>
    <xf numFmtId="0" fontId="16" fillId="0" borderId="0" xfId="5" applyFont="1" applyBorder="1" applyAlignment="1">
      <alignment horizontal="center"/>
    </xf>
    <xf numFmtId="0" fontId="16" fillId="0" borderId="0" xfId="5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/>
    <xf numFmtId="3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7" xfId="2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9" fillId="0" borderId="1" xfId="2" applyFont="1" applyFill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textRotation="90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/>
    <xf numFmtId="0" fontId="44" fillId="2" borderId="0" xfId="0" applyFont="1" applyFill="1"/>
    <xf numFmtId="0" fontId="4" fillId="0" borderId="0" xfId="2" applyFont="1" applyFill="1" applyAlignment="1">
      <alignment horizontal="center" vertical="center" wrapText="1"/>
    </xf>
    <xf numFmtId="0" fontId="39" fillId="2" borderId="0" xfId="5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4" fontId="43" fillId="2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7" fillId="0" borderId="0" xfId="0" applyFont="1"/>
    <xf numFmtId="0" fontId="14" fillId="2" borderId="0" xfId="0" applyFont="1" applyFill="1"/>
    <xf numFmtId="0" fontId="20" fillId="2" borderId="0" xfId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/>
    </xf>
    <xf numFmtId="0" fontId="30" fillId="2" borderId="0" xfId="0" applyFont="1" applyFill="1"/>
    <xf numFmtId="0" fontId="14" fillId="2" borderId="0" xfId="0" applyFont="1" applyFill="1" applyAlignment="1">
      <alignment horizontal="center" vertical="center"/>
    </xf>
    <xf numFmtId="0" fontId="34" fillId="2" borderId="10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 wrapText="1"/>
    </xf>
    <xf numFmtId="2" fontId="15" fillId="2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right"/>
    </xf>
    <xf numFmtId="0" fontId="41" fillId="0" borderId="1" xfId="0" applyNumberFormat="1" applyFont="1" applyFill="1" applyBorder="1" applyAlignment="1">
      <alignment horizontal="right"/>
    </xf>
    <xf numFmtId="1" fontId="41" fillId="0" borderId="1" xfId="0" applyNumberFormat="1" applyFont="1" applyFill="1" applyBorder="1" applyAlignment="1">
      <alignment horizontal="center"/>
    </xf>
    <xf numFmtId="1" fontId="41" fillId="0" borderId="3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 wrapText="1"/>
    </xf>
    <xf numFmtId="0" fontId="41" fillId="0" borderId="1" xfId="0" applyFont="1" applyFill="1" applyBorder="1" applyAlignment="1">
      <alignment horizontal="right"/>
    </xf>
    <xf numFmtId="4" fontId="41" fillId="0" borderId="1" xfId="182" applyNumberFormat="1" applyFont="1" applyFill="1" applyBorder="1" applyAlignment="1">
      <alignment horizontal="right"/>
    </xf>
    <xf numFmtId="0" fontId="41" fillId="0" borderId="1" xfId="0" applyFont="1" applyFill="1" applyBorder="1" applyAlignment="1">
      <alignment horizontal="left" vertical="center"/>
    </xf>
    <xf numFmtId="4" fontId="41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 applyAlignment="1">
      <alignment horizontal="right" wrapText="1"/>
    </xf>
    <xf numFmtId="4" fontId="41" fillId="0" borderId="1" xfId="0" applyNumberFormat="1" applyFont="1" applyFill="1" applyBorder="1" applyAlignment="1"/>
    <xf numFmtId="4" fontId="41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right"/>
    </xf>
    <xf numFmtId="4" fontId="41" fillId="0" borderId="1" xfId="0" applyNumberFormat="1" applyFont="1" applyFill="1" applyBorder="1"/>
    <xf numFmtId="4" fontId="16" fillId="0" borderId="1" xfId="0" applyNumberFormat="1" applyFont="1" applyFill="1" applyBorder="1" applyAlignment="1">
      <alignment horizontal="right"/>
    </xf>
    <xf numFmtId="4" fontId="46" fillId="0" borderId="1" xfId="182" applyNumberFormat="1" applyFont="1" applyFill="1" applyBorder="1" applyAlignment="1">
      <alignment horizontal="right"/>
    </xf>
    <xf numFmtId="0" fontId="16" fillId="0" borderId="1" xfId="5" applyFont="1" applyFill="1" applyBorder="1" applyAlignment="1">
      <alignment horizontal="center"/>
    </xf>
    <xf numFmtId="4" fontId="41" fillId="0" borderId="1" xfId="0" applyNumberFormat="1" applyFont="1" applyBorder="1" applyAlignment="1">
      <alignment vertical="center"/>
    </xf>
    <xf numFmtId="4" fontId="45" fillId="0" borderId="1" xfId="0" applyNumberFormat="1" applyFont="1" applyFill="1" applyBorder="1" applyAlignment="1">
      <alignment vertical="center"/>
    </xf>
    <xf numFmtId="4" fontId="42" fillId="0" borderId="1" xfId="0" applyNumberFormat="1" applyFont="1" applyBorder="1"/>
    <xf numFmtId="0" fontId="42" fillId="0" borderId="1" xfId="176" applyFont="1" applyBorder="1" applyAlignment="1">
      <alignment horizontal="center" vertical="center" wrapText="1"/>
    </xf>
    <xf numFmtId="0" fontId="42" fillId="0" borderId="2" xfId="176" applyFont="1" applyBorder="1" applyAlignment="1">
      <alignment wrapText="1"/>
    </xf>
    <xf numFmtId="0" fontId="42" fillId="0" borderId="2" xfId="176" applyFont="1" applyBorder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/>
    </xf>
    <xf numFmtId="0" fontId="45" fillId="0" borderId="1" xfId="0" applyNumberFormat="1" applyFont="1" applyFill="1" applyBorder="1" applyAlignment="1">
      <alignment horizontal="right"/>
    </xf>
    <xf numFmtId="0" fontId="45" fillId="0" borderId="1" xfId="2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right" vertical="center"/>
    </xf>
    <xf numFmtId="4" fontId="45" fillId="0" borderId="1" xfId="2" applyNumberFormat="1" applyFont="1" applyFill="1" applyBorder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/>
    <xf numFmtId="0" fontId="16" fillId="0" borderId="1" xfId="5" applyFont="1" applyFill="1" applyBorder="1" applyAlignment="1">
      <alignment horizontal="left"/>
    </xf>
    <xf numFmtId="4" fontId="41" fillId="0" borderId="1" xfId="0" applyNumberFormat="1" applyFont="1" applyFill="1" applyBorder="1" applyAlignment="1">
      <alignment horizontal="center"/>
    </xf>
    <xf numFmtId="10" fontId="41" fillId="0" borderId="1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right"/>
    </xf>
    <xf numFmtId="4" fontId="46" fillId="0" borderId="1" xfId="0" applyNumberFormat="1" applyFont="1" applyFill="1" applyBorder="1"/>
    <xf numFmtId="170" fontId="41" fillId="0" borderId="1" xfId="0" applyNumberFormat="1" applyFont="1" applyFill="1" applyBorder="1" applyAlignment="1">
      <alignment horizontal="left"/>
    </xf>
    <xf numFmtId="169" fontId="6" fillId="0" borderId="1" xfId="0" applyNumberFormat="1" applyFont="1" applyFill="1" applyBorder="1" applyAlignment="1">
      <alignment wrapText="1"/>
    </xf>
    <xf numFmtId="0" fontId="41" fillId="0" borderId="3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9" fontId="41" fillId="0" borderId="1" xfId="0" applyNumberFormat="1" applyFont="1" applyBorder="1" applyAlignment="1">
      <alignment horizontal="left" wrapText="1"/>
    </xf>
    <xf numFmtId="0" fontId="41" fillId="0" borderId="1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169" fontId="41" fillId="0" borderId="1" xfId="0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vertical="center"/>
    </xf>
    <xf numFmtId="3" fontId="41" fillId="0" borderId="1" xfId="0" applyNumberFormat="1" applyFont="1" applyFill="1" applyBorder="1"/>
    <xf numFmtId="0" fontId="16" fillId="0" borderId="1" xfId="5" applyFont="1" applyBorder="1" applyAlignment="1">
      <alignment horizontal="left" vertical="center"/>
    </xf>
    <xf numFmtId="0" fontId="41" fillId="0" borderId="1" xfId="0" applyFont="1" applyBorder="1" applyAlignment="1">
      <alignment horizontal="center"/>
    </xf>
    <xf numFmtId="4" fontId="41" fillId="0" borderId="1" xfId="0" applyNumberFormat="1" applyFont="1" applyBorder="1"/>
    <xf numFmtId="3" fontId="41" fillId="0" borderId="1" xfId="0" applyNumberFormat="1" applyFont="1" applyBorder="1"/>
    <xf numFmtId="4" fontId="41" fillId="0" borderId="1" xfId="0" applyNumberFormat="1" applyFont="1" applyBorder="1" applyAlignment="1">
      <alignment horizontal="right"/>
    </xf>
    <xf numFmtId="0" fontId="41" fillId="0" borderId="1" xfId="0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center"/>
    </xf>
    <xf numFmtId="4" fontId="41" fillId="0" borderId="1" xfId="0" applyNumberFormat="1" applyFont="1" applyBorder="1" applyAlignment="1">
      <alignment horizontal="center"/>
    </xf>
    <xf numFmtId="0" fontId="46" fillId="0" borderId="1" xfId="0" applyFont="1" applyFill="1" applyBorder="1" applyAlignment="1">
      <alignment horizontal="left" vertical="center"/>
    </xf>
    <xf numFmtId="3" fontId="41" fillId="0" borderId="1" xfId="0" applyNumberFormat="1" applyFont="1" applyFill="1" applyBorder="1" applyAlignment="1">
      <alignment vertical="center"/>
    </xf>
    <xf numFmtId="0" fontId="16" fillId="0" borderId="1" xfId="5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right" vertical="center"/>
    </xf>
    <xf numFmtId="3" fontId="45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169" fontId="41" fillId="0" borderId="1" xfId="0" applyNumberFormat="1" applyFont="1" applyFill="1" applyBorder="1" applyAlignment="1">
      <alignment horizontal="right"/>
    </xf>
    <xf numFmtId="3" fontId="46" fillId="0" borderId="1" xfId="0" applyNumberFormat="1" applyFont="1" applyFill="1" applyBorder="1" applyAlignment="1">
      <alignment horizontal="right" wrapText="1"/>
    </xf>
    <xf numFmtId="4" fontId="41" fillId="0" borderId="1" xfId="0" applyNumberFormat="1" applyFont="1" applyBorder="1" applyAlignment="1">
      <alignment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/>
    </xf>
    <xf numFmtId="0" fontId="33" fillId="2" borderId="0" xfId="1" applyFont="1" applyFill="1" applyAlignment="1">
      <alignment horizontal="center" vertical="center" wrapText="1"/>
    </xf>
    <xf numFmtId="0" fontId="33" fillId="2" borderId="0" xfId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textRotation="90" wrapText="1"/>
    </xf>
    <xf numFmtId="2" fontId="16" fillId="2" borderId="5" xfId="0" applyNumberFormat="1" applyFont="1" applyFill="1" applyBorder="1" applyAlignment="1">
      <alignment horizontal="center" vertical="center" textRotation="90" wrapText="1"/>
    </xf>
    <xf numFmtId="4" fontId="16" fillId="2" borderId="4" xfId="0" applyNumberFormat="1" applyFont="1" applyFill="1" applyBorder="1" applyAlignment="1">
      <alignment horizontal="center" vertical="center" textRotation="90" wrapText="1"/>
    </xf>
    <xf numFmtId="4" fontId="16" fillId="2" borderId="5" xfId="0" applyNumberFormat="1" applyFont="1" applyFill="1" applyBorder="1" applyAlignment="1">
      <alignment horizontal="center" vertical="center" textRotation="90" wrapText="1"/>
    </xf>
    <xf numFmtId="2" fontId="16" fillId="2" borderId="6" xfId="0" applyNumberFormat="1" applyFont="1" applyFill="1" applyBorder="1" applyAlignment="1">
      <alignment horizontal="center" vertical="center" textRotation="90" wrapText="1"/>
    </xf>
    <xf numFmtId="0" fontId="35" fillId="2" borderId="0" xfId="0" applyFont="1" applyFill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54" fillId="0" borderId="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right" vertical="center"/>
    </xf>
    <xf numFmtId="0" fontId="16" fillId="2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textRotation="90" wrapText="1"/>
    </xf>
    <xf numFmtId="0" fontId="16" fillId="0" borderId="6" xfId="2" applyFont="1" applyFill="1" applyBorder="1" applyAlignment="1">
      <alignment horizontal="center" vertical="center" textRotation="90" wrapText="1"/>
    </xf>
    <xf numFmtId="0" fontId="16" fillId="0" borderId="5" xfId="2" applyFont="1" applyFill="1" applyBorder="1" applyAlignment="1">
      <alignment horizontal="center" vertical="center" textRotation="90" wrapText="1"/>
    </xf>
    <xf numFmtId="0" fontId="16" fillId="0" borderId="1" xfId="2" applyFont="1" applyFill="1" applyBorder="1" applyAlignment="1">
      <alignment horizontal="center" vertical="center" textRotation="90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vertical="center" wrapText="1"/>
    </xf>
    <xf numFmtId="0" fontId="30" fillId="0" borderId="1" xfId="2" applyFont="1" applyFill="1" applyBorder="1" applyAlignment="1">
      <alignment vertical="center"/>
    </xf>
    <xf numFmtId="0" fontId="30" fillId="0" borderId="6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/>
    </xf>
    <xf numFmtId="1" fontId="16" fillId="0" borderId="4" xfId="2" applyNumberFormat="1" applyFont="1" applyFill="1" applyBorder="1" applyAlignment="1">
      <alignment horizontal="center" vertical="center" textRotation="90" wrapText="1"/>
    </xf>
    <xf numFmtId="1" fontId="30" fillId="0" borderId="6" xfId="2" applyNumberFormat="1" applyFont="1" applyFill="1" applyBorder="1" applyAlignment="1">
      <alignment horizontal="center" vertical="center" wrapText="1"/>
    </xf>
    <xf numFmtId="1" fontId="30" fillId="0" borderId="5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/>
    </xf>
    <xf numFmtId="0" fontId="39" fillId="0" borderId="13" xfId="2" applyFont="1" applyFill="1" applyBorder="1" applyAlignment="1">
      <alignment horizontal="center" vertical="center"/>
    </xf>
    <xf numFmtId="0" fontId="39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18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6" xfId="0" applyNumberFormat="1" applyFont="1" applyFill="1" applyBorder="1" applyAlignment="1">
      <alignment horizontal="center" vertical="center" wrapText="1"/>
    </xf>
    <xf numFmtId="4" fontId="34" fillId="2" borderId="5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2" fontId="34" fillId="2" borderId="4" xfId="93" applyNumberFormat="1" applyFont="1" applyFill="1" applyBorder="1" applyAlignment="1">
      <alignment horizontal="center" vertical="center" textRotation="90" wrapText="1"/>
    </xf>
    <xf numFmtId="2" fontId="34" fillId="2" borderId="5" xfId="93" applyNumberFormat="1" applyFont="1" applyFill="1" applyBorder="1" applyAlignment="1">
      <alignment horizontal="center" vertical="center" textRotation="90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34" fillId="2" borderId="6" xfId="0" applyFont="1" applyFill="1" applyBorder="1" applyAlignment="1">
      <alignment horizontal="center" vertical="center" textRotation="90" wrapText="1"/>
    </xf>
    <xf numFmtId="0" fontId="34" fillId="2" borderId="5" xfId="0" applyFont="1" applyFill="1" applyBorder="1" applyAlignment="1">
      <alignment horizontal="center" vertical="center" textRotation="90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4" fontId="16" fillId="2" borderId="0" xfId="0" applyNumberFormat="1" applyFont="1" applyFill="1" applyAlignment="1">
      <alignment horizontal="right" wrapText="1"/>
    </xf>
    <xf numFmtId="0" fontId="14" fillId="2" borderId="0" xfId="0" applyFont="1" applyFill="1" applyAlignment="1"/>
    <xf numFmtId="2" fontId="34" fillId="2" borderId="4" xfId="0" applyNumberFormat="1" applyFont="1" applyFill="1" applyBorder="1" applyAlignment="1">
      <alignment horizontal="center" vertical="center" textRotation="90" wrapText="1"/>
    </xf>
    <xf numFmtId="2" fontId="34" fillId="2" borderId="5" xfId="0" applyNumberFormat="1" applyFont="1" applyFill="1" applyBorder="1" applyAlignment="1">
      <alignment horizontal="center" vertical="center" textRotation="90" wrapText="1"/>
    </xf>
    <xf numFmtId="2" fontId="34" fillId="2" borderId="1" xfId="93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4" fillId="0" borderId="0" xfId="0" applyFont="1" applyAlignment="1">
      <alignment wrapText="1"/>
    </xf>
    <xf numFmtId="0" fontId="16" fillId="0" borderId="1" xfId="180" applyFont="1" applyBorder="1" applyAlignment="1">
      <alignment horizontal="center" vertical="center" wrapText="1"/>
    </xf>
    <xf numFmtId="0" fontId="16" fillId="0" borderId="1" xfId="180" applyFont="1" applyBorder="1" applyAlignment="1">
      <alignment vertical="center" wrapText="1"/>
    </xf>
    <xf numFmtId="0" fontId="16" fillId="0" borderId="1" xfId="180" applyFont="1" applyBorder="1" applyAlignment="1">
      <alignment vertical="center"/>
    </xf>
    <xf numFmtId="0" fontId="16" fillId="0" borderId="1" xfId="180" applyFont="1" applyBorder="1" applyAlignment="1">
      <alignment horizontal="center" vertical="center" textRotation="90" wrapText="1"/>
    </xf>
    <xf numFmtId="0" fontId="16" fillId="0" borderId="4" xfId="180" applyFont="1" applyBorder="1" applyAlignment="1">
      <alignment horizontal="center" vertical="center" textRotation="90" wrapText="1"/>
    </xf>
    <xf numFmtId="0" fontId="16" fillId="0" borderId="6" xfId="180" applyFont="1" applyBorder="1" applyAlignment="1">
      <alignment vertical="center" wrapText="1"/>
    </xf>
    <xf numFmtId="0" fontId="16" fillId="0" borderId="5" xfId="180" applyFont="1" applyBorder="1" applyAlignment="1">
      <alignment vertical="center"/>
    </xf>
    <xf numFmtId="0" fontId="16" fillId="0" borderId="1" xfId="180" applyFont="1" applyBorder="1" applyAlignment="1">
      <alignment horizontal="center" textRotation="90" wrapText="1"/>
    </xf>
    <xf numFmtId="0" fontId="16" fillId="0" borderId="1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/>
    </xf>
    <xf numFmtId="0" fontId="16" fillId="0" borderId="5" xfId="180" applyFont="1" applyBorder="1" applyAlignment="1">
      <alignment vertical="center" wrapText="1"/>
    </xf>
    <xf numFmtId="0" fontId="41" fillId="0" borderId="2" xfId="180" applyFont="1" applyFill="1" applyBorder="1" applyAlignment="1">
      <alignment horizontal="center" vertical="center"/>
    </xf>
    <xf numFmtId="0" fontId="41" fillId="0" borderId="13" xfId="180" applyFont="1" applyFill="1" applyBorder="1" applyAlignment="1">
      <alignment horizontal="center" vertical="center"/>
    </xf>
    <xf numFmtId="0" fontId="41" fillId="0" borderId="3" xfId="180" applyFont="1" applyFill="1" applyBorder="1" applyAlignment="1">
      <alignment horizontal="center" vertical="center"/>
    </xf>
    <xf numFmtId="0" fontId="16" fillId="0" borderId="4" xfId="180" applyFont="1" applyBorder="1" applyAlignment="1">
      <alignment horizontal="center" textRotation="90" wrapText="1"/>
    </xf>
    <xf numFmtId="0" fontId="16" fillId="0" borderId="6" xfId="180" applyFont="1" applyBorder="1" applyAlignment="1">
      <alignment horizontal="center" wrapText="1"/>
    </xf>
    <xf numFmtId="0" fontId="16" fillId="0" borderId="5" xfId="180" applyFont="1" applyBorder="1" applyAlignment="1">
      <alignment horizontal="center" wrapText="1"/>
    </xf>
    <xf numFmtId="0" fontId="16" fillId="0" borderId="6" xfId="180" applyFont="1" applyBorder="1" applyAlignment="1">
      <alignment horizontal="center" textRotation="90" wrapText="1"/>
    </xf>
    <xf numFmtId="0" fontId="16" fillId="0" borderId="5" xfId="180" applyFont="1" applyBorder="1" applyAlignment="1">
      <alignment horizontal="center" textRotation="90" wrapText="1"/>
    </xf>
    <xf numFmtId="0" fontId="16" fillId="0" borderId="4" xfId="180" applyFont="1" applyBorder="1" applyAlignment="1">
      <alignment horizontal="center" vertical="center" wrapText="1"/>
    </xf>
    <xf numFmtId="0" fontId="16" fillId="0" borderId="5" xfId="180" applyFont="1" applyBorder="1" applyAlignment="1">
      <alignment horizontal="center" vertical="center" wrapText="1"/>
    </xf>
  </cellXfs>
  <cellStyles count="183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16" xfId="182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82;&#1072;&#1087;.%20&#1088;&#1077;&#1084;&#1086;&#1085;&#1090;%202020-2022\&#1055;&#1088;&#1086;&#1089;&#1090;&#1072;&#1085;&#1086;&#1074;&#1083;&#1077;&#1085;&#1080;&#1103;_2020-2022\&#1050;&#1055;_&#1080;&#1079;&#1084;&#1077;&#1085;&#1077;&#1085;&#1080;&#1103;-&#1080;&#1089;&#1093;&#1086;&#1076;&#1085;&#1080;&#1082;&#1080;\&#1075;&#1086;&#1088;&#1086;&#1076;%20&#1052;&#1091;&#1088;&#1086;&#1084;%20(20.04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Перечень"/>
      <sheetName val="Рес. обеспечение"/>
      <sheetName val="Реестр_бонусы"/>
      <sheetName val="Перечень_бонусы"/>
    </sheetNames>
    <sheetDataSet>
      <sheetData sheetId="0"/>
      <sheetData sheetId="1">
        <row r="54">
          <cell r="O54">
            <v>3569146.2800000003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7"/>
  <sheetViews>
    <sheetView view="pageBreakPreview" topLeftCell="N1" zoomScaleNormal="100" zoomScaleSheetLayoutView="100" workbookViewId="0">
      <selection activeCell="AD4" sqref="AD4"/>
    </sheetView>
  </sheetViews>
  <sheetFormatPr defaultRowHeight="15"/>
  <cols>
    <col min="1" max="1" width="3.140625" style="65" customWidth="1"/>
    <col min="2" max="2" width="40.28515625" style="69" customWidth="1"/>
    <col min="3" max="3" width="13.42578125" style="65" customWidth="1"/>
    <col min="4" max="5" width="9.85546875" style="65" customWidth="1"/>
    <col min="6" max="6" width="12.28515625" style="65" customWidth="1"/>
    <col min="7" max="7" width="9.85546875" style="65" customWidth="1"/>
    <col min="8" max="8" width="11.28515625" style="65" customWidth="1"/>
    <col min="9" max="9" width="4.5703125" style="65" customWidth="1"/>
    <col min="10" max="10" width="5.28515625" style="65" customWidth="1"/>
    <col min="11" max="11" width="12.28515625" style="65" customWidth="1"/>
    <col min="12" max="12" width="8.85546875" style="65" customWidth="1"/>
    <col min="13" max="13" width="13.7109375" style="65" customWidth="1"/>
    <col min="14" max="14" width="6.42578125" style="65" customWidth="1"/>
    <col min="15" max="15" width="11.28515625" style="65" customWidth="1"/>
    <col min="16" max="16" width="7.85546875" style="65" customWidth="1"/>
    <col min="17" max="17" width="12.28515625" style="65" customWidth="1"/>
    <col min="18" max="18" width="6.42578125" style="65" customWidth="1"/>
    <col min="19" max="19" width="11.28515625" style="65" customWidth="1"/>
    <col min="20" max="20" width="12.28515625" style="65" customWidth="1"/>
    <col min="21" max="26" width="4.5703125" style="61" customWidth="1"/>
    <col min="27" max="27" width="12.7109375" style="61" customWidth="1"/>
    <col min="28" max="29" width="11.28515625" style="61" customWidth="1"/>
    <col min="30" max="30" width="9.85546875" style="61" customWidth="1"/>
    <col min="31" max="33" width="5" style="61" customWidth="1"/>
    <col min="34" max="37" width="9.140625" style="12"/>
  </cols>
  <sheetData>
    <row r="1" spans="1:37" s="20" customFormat="1" ht="18.75">
      <c r="A1" s="65"/>
      <c r="B1" s="69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1"/>
      <c r="V1" s="61"/>
      <c r="W1" s="61"/>
      <c r="X1" s="157" t="s">
        <v>174</v>
      </c>
      <c r="Y1" s="157"/>
      <c r="Z1" s="157"/>
      <c r="AA1" s="157"/>
      <c r="AB1" s="157"/>
      <c r="AC1" s="157"/>
      <c r="AD1" s="157"/>
      <c r="AE1" s="157"/>
      <c r="AF1" s="157"/>
      <c r="AG1" s="157"/>
      <c r="AH1" s="19"/>
      <c r="AI1" s="19"/>
      <c r="AJ1" s="19"/>
      <c r="AK1" s="19"/>
    </row>
    <row r="2" spans="1:37" s="20" customFormat="1" ht="18.75">
      <c r="A2" s="65"/>
      <c r="B2" s="69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1"/>
      <c r="V2" s="61"/>
      <c r="W2" s="61"/>
      <c r="X2" s="158" t="s">
        <v>53</v>
      </c>
      <c r="Y2" s="158"/>
      <c r="Z2" s="158"/>
      <c r="AA2" s="158"/>
      <c r="AB2" s="158"/>
      <c r="AC2" s="158"/>
      <c r="AD2" s="158"/>
      <c r="AE2" s="158"/>
      <c r="AF2" s="158"/>
      <c r="AG2" s="158"/>
      <c r="AH2" s="19"/>
      <c r="AI2" s="19"/>
      <c r="AJ2" s="19"/>
      <c r="AK2" s="19"/>
    </row>
    <row r="3" spans="1:37" s="20" customFormat="1" ht="18.75">
      <c r="A3" s="65"/>
      <c r="B3" s="69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1"/>
      <c r="V3" s="61"/>
      <c r="W3" s="61"/>
      <c r="X3" s="158" t="s">
        <v>291</v>
      </c>
      <c r="Y3" s="158"/>
      <c r="Z3" s="158"/>
      <c r="AA3" s="158"/>
      <c r="AB3" s="158"/>
      <c r="AC3" s="158"/>
      <c r="AD3" s="158"/>
      <c r="AE3" s="158"/>
      <c r="AF3" s="158"/>
      <c r="AG3" s="158"/>
      <c r="AH3" s="19"/>
      <c r="AI3" s="19"/>
      <c r="AJ3" s="19"/>
      <c r="AK3" s="19"/>
    </row>
    <row r="4" spans="1:37" s="20" customFormat="1">
      <c r="A4" s="65"/>
      <c r="B4" s="69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19"/>
      <c r="AI4" s="19"/>
      <c r="AJ4" s="19"/>
      <c r="AK4" s="19"/>
    </row>
    <row r="5" spans="1:37" s="3" customFormat="1" ht="23.45" customHeight="1">
      <c r="A5" s="70"/>
      <c r="B5" s="71"/>
      <c r="C5" s="71"/>
      <c r="D5" s="70"/>
      <c r="E5" s="70"/>
      <c r="F5" s="70"/>
      <c r="G5" s="70"/>
      <c r="H5" s="70"/>
      <c r="I5" s="70"/>
      <c r="J5" s="7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61"/>
      <c r="V5" s="61"/>
      <c r="W5" s="61"/>
      <c r="X5" s="157" t="s">
        <v>174</v>
      </c>
      <c r="Y5" s="157"/>
      <c r="Z5" s="157"/>
      <c r="AA5" s="157"/>
      <c r="AB5" s="157"/>
      <c r="AC5" s="157"/>
      <c r="AD5" s="157"/>
      <c r="AE5" s="157"/>
      <c r="AF5" s="157"/>
      <c r="AG5" s="157"/>
      <c r="AH5" s="12"/>
      <c r="AI5" s="12"/>
      <c r="AJ5" s="12"/>
      <c r="AK5" s="12"/>
    </row>
    <row r="6" spans="1:37" s="3" customFormat="1" ht="27.6" customHeight="1">
      <c r="A6" s="70"/>
      <c r="B6" s="71"/>
      <c r="C6" s="72"/>
      <c r="D6" s="70"/>
      <c r="E6" s="70"/>
      <c r="F6" s="70"/>
      <c r="G6" s="70"/>
      <c r="H6" s="70"/>
      <c r="I6" s="70"/>
      <c r="J6" s="70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61"/>
      <c r="V6" s="61"/>
      <c r="W6" s="61"/>
      <c r="X6" s="158" t="s">
        <v>53</v>
      </c>
      <c r="Y6" s="158"/>
      <c r="Z6" s="158"/>
      <c r="AA6" s="158"/>
      <c r="AB6" s="158"/>
      <c r="AC6" s="158"/>
      <c r="AD6" s="158"/>
      <c r="AE6" s="158"/>
      <c r="AF6" s="158"/>
      <c r="AG6" s="158"/>
      <c r="AH6" s="12"/>
      <c r="AI6" s="12"/>
      <c r="AJ6" s="12"/>
      <c r="AK6" s="12"/>
    </row>
    <row r="7" spans="1:37" s="3" customFormat="1" ht="21" customHeight="1">
      <c r="A7" s="70"/>
      <c r="B7" s="71"/>
      <c r="C7" s="71"/>
      <c r="D7" s="70"/>
      <c r="E7" s="70"/>
      <c r="F7" s="70"/>
      <c r="G7" s="70"/>
      <c r="H7" s="70"/>
      <c r="I7" s="70"/>
      <c r="J7" s="7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61"/>
      <c r="V7" s="61"/>
      <c r="W7" s="61"/>
      <c r="X7" s="158" t="s">
        <v>233</v>
      </c>
      <c r="Y7" s="158"/>
      <c r="Z7" s="158"/>
      <c r="AA7" s="158"/>
      <c r="AB7" s="158"/>
      <c r="AC7" s="158"/>
      <c r="AD7" s="158"/>
      <c r="AE7" s="158"/>
      <c r="AF7" s="158"/>
      <c r="AG7" s="158"/>
      <c r="AH7" s="12"/>
      <c r="AI7" s="12"/>
      <c r="AJ7" s="12"/>
      <c r="AK7" s="12"/>
    </row>
    <row r="8" spans="1:37" s="19" customFormat="1" ht="12.75" customHeight="1">
      <c r="A8" s="70"/>
      <c r="B8" s="71"/>
      <c r="C8" s="71"/>
      <c r="D8" s="70"/>
      <c r="E8" s="70"/>
      <c r="F8" s="70"/>
      <c r="G8" s="70"/>
      <c r="H8" s="70"/>
      <c r="I8" s="70"/>
      <c r="J8" s="70"/>
      <c r="K8" s="73"/>
      <c r="L8" s="73"/>
      <c r="M8" s="73"/>
      <c r="N8" s="73"/>
      <c r="O8" s="73"/>
      <c r="P8" s="73"/>
      <c r="Q8" s="65"/>
      <c r="R8" s="65"/>
      <c r="S8" s="65"/>
      <c r="T8" s="65"/>
      <c r="U8" s="61"/>
      <c r="V8" s="61"/>
      <c r="W8" s="61"/>
      <c r="X8" s="74"/>
      <c r="Y8" s="74"/>
      <c r="Z8" s="74"/>
      <c r="AA8" s="74"/>
      <c r="AB8" s="74"/>
      <c r="AC8" s="74"/>
      <c r="AD8" s="75"/>
      <c r="AE8" s="75"/>
      <c r="AF8" s="75"/>
      <c r="AG8" s="75"/>
    </row>
    <row r="9" spans="1:37" s="19" customFormat="1" ht="18.75" customHeight="1">
      <c r="A9" s="159" t="s">
        <v>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</row>
    <row r="10" spans="1:37" s="19" customFormat="1" ht="18.75" customHeight="1">
      <c r="A10" s="160" t="s">
        <v>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7" s="19" customFormat="1" ht="18.75" customHeight="1">
      <c r="A11" s="160" t="s">
        <v>147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7" s="19" customFormat="1" ht="7.5" customHeight="1">
      <c r="A12" s="65"/>
      <c r="B12" s="69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7" s="5" customFormat="1">
      <c r="A13" s="167" t="s">
        <v>2</v>
      </c>
      <c r="B13" s="167" t="s">
        <v>3</v>
      </c>
      <c r="C13" s="169" t="s">
        <v>4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72" t="s">
        <v>5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4" t="s">
        <v>36</v>
      </c>
      <c r="AF13" s="174" t="s">
        <v>37</v>
      </c>
      <c r="AG13" s="174" t="s">
        <v>38</v>
      </c>
    </row>
    <row r="14" spans="1:37" s="19" customFormat="1">
      <c r="A14" s="167"/>
      <c r="B14" s="167"/>
      <c r="C14" s="170"/>
      <c r="D14" s="167" t="s">
        <v>6</v>
      </c>
      <c r="E14" s="167"/>
      <c r="F14" s="167"/>
      <c r="G14" s="167"/>
      <c r="H14" s="167"/>
      <c r="I14" s="167"/>
      <c r="J14" s="153" t="s">
        <v>7</v>
      </c>
      <c r="K14" s="154"/>
      <c r="L14" s="153" t="s">
        <v>8</v>
      </c>
      <c r="M14" s="154"/>
      <c r="N14" s="153" t="s">
        <v>9</v>
      </c>
      <c r="O14" s="154"/>
      <c r="P14" s="153" t="s">
        <v>10</v>
      </c>
      <c r="Q14" s="154"/>
      <c r="R14" s="153" t="s">
        <v>11</v>
      </c>
      <c r="S14" s="154"/>
      <c r="T14" s="161" t="s">
        <v>12</v>
      </c>
      <c r="U14" s="161" t="s">
        <v>69</v>
      </c>
      <c r="V14" s="161" t="s">
        <v>67</v>
      </c>
      <c r="W14" s="161" t="s">
        <v>70</v>
      </c>
      <c r="X14" s="161" t="s">
        <v>71</v>
      </c>
      <c r="Y14" s="161" t="s">
        <v>72</v>
      </c>
      <c r="Z14" s="161" t="s">
        <v>73</v>
      </c>
      <c r="AA14" s="161" t="s">
        <v>74</v>
      </c>
      <c r="AB14" s="161" t="s">
        <v>39</v>
      </c>
      <c r="AC14" s="163" t="s">
        <v>13</v>
      </c>
      <c r="AD14" s="161" t="s">
        <v>75</v>
      </c>
      <c r="AE14" s="175"/>
      <c r="AF14" s="175"/>
      <c r="AG14" s="175"/>
    </row>
    <row r="15" spans="1:37" s="19" customFormat="1" ht="135">
      <c r="A15" s="167"/>
      <c r="B15" s="167"/>
      <c r="C15" s="171"/>
      <c r="D15" s="41" t="s">
        <v>40</v>
      </c>
      <c r="E15" s="41" t="s">
        <v>41</v>
      </c>
      <c r="F15" s="41" t="s">
        <v>42</v>
      </c>
      <c r="G15" s="41" t="s">
        <v>43</v>
      </c>
      <c r="H15" s="41" t="s">
        <v>44</v>
      </c>
      <c r="I15" s="41" t="s">
        <v>45</v>
      </c>
      <c r="J15" s="155"/>
      <c r="K15" s="156"/>
      <c r="L15" s="155"/>
      <c r="M15" s="156"/>
      <c r="N15" s="155"/>
      <c r="O15" s="156"/>
      <c r="P15" s="155"/>
      <c r="Q15" s="156"/>
      <c r="R15" s="155"/>
      <c r="S15" s="156"/>
      <c r="T15" s="162"/>
      <c r="U15" s="162"/>
      <c r="V15" s="162"/>
      <c r="W15" s="162"/>
      <c r="X15" s="162"/>
      <c r="Y15" s="162"/>
      <c r="Z15" s="162"/>
      <c r="AA15" s="162"/>
      <c r="AB15" s="162"/>
      <c r="AC15" s="164"/>
      <c r="AD15" s="165"/>
      <c r="AE15" s="175"/>
      <c r="AF15" s="175"/>
      <c r="AG15" s="175"/>
    </row>
    <row r="16" spans="1:37" s="19" customFormat="1">
      <c r="A16" s="168"/>
      <c r="B16" s="167"/>
      <c r="C16" s="42" t="s">
        <v>14</v>
      </c>
      <c r="D16" s="42" t="s">
        <v>14</v>
      </c>
      <c r="E16" s="42" t="s">
        <v>14</v>
      </c>
      <c r="F16" s="42" t="s">
        <v>14</v>
      </c>
      <c r="G16" s="42" t="s">
        <v>14</v>
      </c>
      <c r="H16" s="42" t="s">
        <v>14</v>
      </c>
      <c r="I16" s="42" t="s">
        <v>14</v>
      </c>
      <c r="J16" s="43" t="s">
        <v>15</v>
      </c>
      <c r="K16" s="59" t="s">
        <v>14</v>
      </c>
      <c r="L16" s="59" t="s">
        <v>16</v>
      </c>
      <c r="M16" s="59" t="s">
        <v>14</v>
      </c>
      <c r="N16" s="59" t="s">
        <v>16</v>
      </c>
      <c r="O16" s="59" t="s">
        <v>14</v>
      </c>
      <c r="P16" s="59" t="s">
        <v>16</v>
      </c>
      <c r="Q16" s="59" t="s">
        <v>14</v>
      </c>
      <c r="R16" s="59" t="s">
        <v>17</v>
      </c>
      <c r="S16" s="59" t="s">
        <v>14</v>
      </c>
      <c r="T16" s="59" t="s">
        <v>14</v>
      </c>
      <c r="U16" s="44" t="s">
        <v>14</v>
      </c>
      <c r="V16" s="59" t="s">
        <v>14</v>
      </c>
      <c r="W16" s="59" t="s">
        <v>14</v>
      </c>
      <c r="X16" s="42" t="s">
        <v>14</v>
      </c>
      <c r="Y16" s="59" t="s">
        <v>14</v>
      </c>
      <c r="Z16" s="59" t="s">
        <v>14</v>
      </c>
      <c r="AA16" s="59" t="s">
        <v>14</v>
      </c>
      <c r="AB16" s="59" t="s">
        <v>14</v>
      </c>
      <c r="AC16" s="42" t="s">
        <v>14</v>
      </c>
      <c r="AD16" s="59" t="s">
        <v>14</v>
      </c>
      <c r="AE16" s="176"/>
      <c r="AF16" s="176"/>
      <c r="AG16" s="176"/>
    </row>
    <row r="17" spans="1:33" s="33" customFormat="1" ht="12.7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43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v>15</v>
      </c>
      <c r="P17" s="59">
        <v>16</v>
      </c>
      <c r="Q17" s="59">
        <v>17</v>
      </c>
      <c r="R17" s="59">
        <v>18</v>
      </c>
      <c r="S17" s="59">
        <v>19</v>
      </c>
      <c r="T17" s="59">
        <v>20</v>
      </c>
      <c r="U17" s="59">
        <v>21</v>
      </c>
      <c r="V17" s="59">
        <v>22</v>
      </c>
      <c r="W17" s="59">
        <v>23</v>
      </c>
      <c r="X17" s="59">
        <v>24</v>
      </c>
      <c r="Y17" s="59">
        <v>25</v>
      </c>
      <c r="Z17" s="59">
        <v>26</v>
      </c>
      <c r="AA17" s="59">
        <v>27</v>
      </c>
      <c r="AB17" s="59">
        <v>28</v>
      </c>
      <c r="AC17" s="59">
        <v>29</v>
      </c>
      <c r="AD17" s="59">
        <v>30</v>
      </c>
      <c r="AE17" s="59">
        <v>31</v>
      </c>
      <c r="AF17" s="59">
        <v>32</v>
      </c>
      <c r="AG17" s="59">
        <v>33</v>
      </c>
    </row>
    <row r="18" spans="1:33" s="60" customFormat="1" ht="18.75" customHeight="1">
      <c r="A18" s="151" t="s">
        <v>234</v>
      </c>
      <c r="B18" s="152"/>
      <c r="C18" s="106">
        <f>SUM(C19:C63)</f>
        <v>112751259.44999994</v>
      </c>
      <c r="D18" s="106">
        <f t="shared" ref="D18:AD18" si="0">SUM(D19:D63)</f>
        <v>358075</v>
      </c>
      <c r="E18" s="106">
        <f t="shared" si="0"/>
        <v>609470</v>
      </c>
      <c r="F18" s="106">
        <f t="shared" si="0"/>
        <v>10937113.330000002</v>
      </c>
      <c r="G18" s="106">
        <f t="shared" si="0"/>
        <v>118902</v>
      </c>
      <c r="H18" s="106">
        <f t="shared" si="0"/>
        <v>228228</v>
      </c>
      <c r="I18" s="106">
        <f t="shared" si="0"/>
        <v>0</v>
      </c>
      <c r="J18" s="106">
        <f t="shared" si="0"/>
        <v>17</v>
      </c>
      <c r="K18" s="106">
        <f t="shared" si="0"/>
        <v>26506080.609999996</v>
      </c>
      <c r="L18" s="106">
        <f t="shared" si="0"/>
        <v>16535.420000000002</v>
      </c>
      <c r="M18" s="106">
        <f t="shared" si="0"/>
        <v>68407583.209999993</v>
      </c>
      <c r="N18" s="106">
        <f t="shared" si="0"/>
        <v>725.5</v>
      </c>
      <c r="O18" s="106">
        <f t="shared" si="0"/>
        <v>2136439.1800000002</v>
      </c>
      <c r="P18" s="106">
        <f t="shared" si="0"/>
        <v>0</v>
      </c>
      <c r="Q18" s="106">
        <f t="shared" si="0"/>
        <v>0</v>
      </c>
      <c r="R18" s="106">
        <f t="shared" si="0"/>
        <v>19.07</v>
      </c>
      <c r="S18" s="106">
        <f t="shared" si="0"/>
        <v>210458.31</v>
      </c>
      <c r="T18" s="106">
        <f t="shared" si="0"/>
        <v>0</v>
      </c>
      <c r="U18" s="106">
        <f t="shared" si="0"/>
        <v>0</v>
      </c>
      <c r="V18" s="106">
        <f t="shared" si="0"/>
        <v>0</v>
      </c>
      <c r="W18" s="106">
        <f t="shared" si="0"/>
        <v>0</v>
      </c>
      <c r="X18" s="106">
        <f t="shared" si="0"/>
        <v>0</v>
      </c>
      <c r="Y18" s="106">
        <f t="shared" si="0"/>
        <v>0</v>
      </c>
      <c r="Z18" s="106">
        <f t="shared" si="0"/>
        <v>0</v>
      </c>
      <c r="AA18" s="106">
        <f t="shared" si="0"/>
        <v>0</v>
      </c>
      <c r="AB18" s="106">
        <f t="shared" si="0"/>
        <v>348764.68999999989</v>
      </c>
      <c r="AC18" s="106">
        <f t="shared" si="0"/>
        <v>2890145.1199999996</v>
      </c>
      <c r="AD18" s="106">
        <f t="shared" si="0"/>
        <v>0</v>
      </c>
      <c r="AE18" s="107" t="s">
        <v>68</v>
      </c>
      <c r="AF18" s="107" t="s">
        <v>68</v>
      </c>
      <c r="AG18" s="107" t="s">
        <v>68</v>
      </c>
    </row>
    <row r="19" spans="1:33" s="1" customFormat="1" ht="12.75">
      <c r="A19" s="98">
        <v>1</v>
      </c>
      <c r="B19" s="76" t="s">
        <v>77</v>
      </c>
      <c r="C19" s="77">
        <v>2649277.08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8">
        <v>0</v>
      </c>
      <c r="K19" s="77">
        <v>0</v>
      </c>
      <c r="L19" s="77">
        <v>1108.98</v>
      </c>
      <c r="M19" s="77">
        <v>2492694.84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90">
        <v>156582.24</v>
      </c>
      <c r="AD19" s="77">
        <v>0</v>
      </c>
      <c r="AE19" s="79">
        <v>2020</v>
      </c>
      <c r="AF19" s="79">
        <v>2020</v>
      </c>
      <c r="AG19" s="80" t="s">
        <v>65</v>
      </c>
    </row>
    <row r="20" spans="1:33" s="1" customFormat="1" ht="12.75">
      <c r="A20" s="98">
        <v>2</v>
      </c>
      <c r="B20" s="76" t="s">
        <v>78</v>
      </c>
      <c r="C20" s="77">
        <v>2599693.37</v>
      </c>
      <c r="D20" s="77">
        <v>358075</v>
      </c>
      <c r="E20" s="77">
        <v>609470</v>
      </c>
      <c r="F20" s="77">
        <v>1447301</v>
      </c>
      <c r="G20" s="77">
        <v>0</v>
      </c>
      <c r="H20" s="77">
        <v>0</v>
      </c>
      <c r="I20" s="77">
        <v>0</v>
      </c>
      <c r="J20" s="78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90">
        <v>11410.15</v>
      </c>
      <c r="AC20" s="90">
        <v>173437.22</v>
      </c>
      <c r="AD20" s="77">
        <v>0</v>
      </c>
      <c r="AE20" s="79">
        <v>2020</v>
      </c>
      <c r="AF20" s="79">
        <v>2020</v>
      </c>
      <c r="AG20" s="80">
        <v>2020</v>
      </c>
    </row>
    <row r="21" spans="1:33" s="1" customFormat="1" ht="12.75">
      <c r="A21" s="98">
        <v>3</v>
      </c>
      <c r="B21" s="76" t="s">
        <v>79</v>
      </c>
      <c r="C21" s="77">
        <v>3188621.1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8">
        <v>0</v>
      </c>
      <c r="K21" s="77">
        <v>0</v>
      </c>
      <c r="L21" s="90">
        <v>600</v>
      </c>
      <c r="M21" s="90">
        <v>3110660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90">
        <v>77961.100000000006</v>
      </c>
      <c r="AD21" s="77">
        <v>0</v>
      </c>
      <c r="AE21" s="79">
        <v>2020</v>
      </c>
      <c r="AF21" s="79">
        <v>2020</v>
      </c>
      <c r="AG21" s="80" t="s">
        <v>65</v>
      </c>
    </row>
    <row r="22" spans="1:33" s="1" customFormat="1" ht="12.75">
      <c r="A22" s="98">
        <v>4</v>
      </c>
      <c r="B22" s="76" t="s">
        <v>80</v>
      </c>
      <c r="C22" s="77">
        <v>5265781.6800000006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8">
        <v>0</v>
      </c>
      <c r="K22" s="77">
        <v>0</v>
      </c>
      <c r="L22" s="90">
        <v>1093</v>
      </c>
      <c r="M22" s="91">
        <v>5109413.2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91">
        <v>24141.98</v>
      </c>
      <c r="AC22" s="90">
        <v>132226.5</v>
      </c>
      <c r="AD22" s="77">
        <v>0</v>
      </c>
      <c r="AE22" s="79">
        <v>2020</v>
      </c>
      <c r="AF22" s="79">
        <v>2020</v>
      </c>
      <c r="AG22" s="80">
        <v>2020</v>
      </c>
    </row>
    <row r="23" spans="1:33" s="1" customFormat="1" ht="12.75">
      <c r="A23" s="98">
        <v>5</v>
      </c>
      <c r="B23" s="76" t="s">
        <v>81</v>
      </c>
      <c r="C23" s="77">
        <v>5393074.9299999997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8">
        <v>0</v>
      </c>
      <c r="K23" s="77">
        <v>0</v>
      </c>
      <c r="L23" s="90">
        <v>1092.54</v>
      </c>
      <c r="M23" s="91">
        <v>5234761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91">
        <v>24734.25</v>
      </c>
      <c r="AC23" s="90">
        <v>133579.68</v>
      </c>
      <c r="AD23" s="77">
        <v>0</v>
      </c>
      <c r="AE23" s="79">
        <v>2020</v>
      </c>
      <c r="AF23" s="79">
        <v>2020</v>
      </c>
      <c r="AG23" s="80">
        <v>2020</v>
      </c>
    </row>
    <row r="24" spans="1:33" s="1" customFormat="1" ht="12.75">
      <c r="A24" s="98">
        <v>6</v>
      </c>
      <c r="B24" s="76" t="s">
        <v>82</v>
      </c>
      <c r="C24" s="77">
        <v>4873547.67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82">
        <v>3</v>
      </c>
      <c r="K24" s="77">
        <v>4873547.67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9" t="s">
        <v>65</v>
      </c>
      <c r="AF24" s="79">
        <v>2020</v>
      </c>
      <c r="AG24" s="80" t="s">
        <v>65</v>
      </c>
    </row>
    <row r="25" spans="1:33" s="1" customFormat="1" ht="12.75">
      <c r="A25" s="98">
        <v>7</v>
      </c>
      <c r="B25" s="76" t="s">
        <v>83</v>
      </c>
      <c r="C25" s="77">
        <v>2215482.85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8">
        <v>0</v>
      </c>
      <c r="K25" s="77">
        <v>0</v>
      </c>
      <c r="L25" s="77">
        <v>443.8</v>
      </c>
      <c r="M25" s="77">
        <v>2215482.85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9" t="s">
        <v>65</v>
      </c>
      <c r="AF25" s="79">
        <v>2020</v>
      </c>
      <c r="AG25" s="80" t="s">
        <v>65</v>
      </c>
    </row>
    <row r="26" spans="1:33" s="1" customFormat="1" ht="12.75">
      <c r="A26" s="98">
        <v>8</v>
      </c>
      <c r="B26" s="76" t="s">
        <v>84</v>
      </c>
      <c r="C26" s="77">
        <v>4885396.4400000004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82">
        <v>3</v>
      </c>
      <c r="K26" s="77">
        <v>4885396.4400000004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9" t="s">
        <v>65</v>
      </c>
      <c r="AF26" s="79">
        <v>2020</v>
      </c>
      <c r="AG26" s="80" t="s">
        <v>65</v>
      </c>
    </row>
    <row r="27" spans="1:33" s="1" customFormat="1" ht="12.75">
      <c r="A27" s="98">
        <v>9</v>
      </c>
      <c r="B27" s="76" t="s">
        <v>85</v>
      </c>
      <c r="C27" s="77">
        <v>7884254.25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8">
        <v>0</v>
      </c>
      <c r="K27" s="77">
        <v>0</v>
      </c>
      <c r="L27" s="92">
        <v>1503.05</v>
      </c>
      <c r="M27" s="92">
        <v>7687845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90">
        <v>36325.07</v>
      </c>
      <c r="AC27" s="90">
        <v>160084.18</v>
      </c>
      <c r="AD27" s="77">
        <v>0</v>
      </c>
      <c r="AE27" s="79">
        <v>2020</v>
      </c>
      <c r="AF27" s="79">
        <v>2020</v>
      </c>
      <c r="AG27" s="80">
        <v>2020</v>
      </c>
    </row>
    <row r="28" spans="1:33" s="1" customFormat="1" ht="12.75">
      <c r="A28" s="98">
        <v>10</v>
      </c>
      <c r="B28" s="76" t="s">
        <v>86</v>
      </c>
      <c r="C28" s="77">
        <v>2908813.4299999997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8">
        <v>0</v>
      </c>
      <c r="K28" s="77">
        <v>0</v>
      </c>
      <c r="L28" s="92">
        <v>935.22</v>
      </c>
      <c r="M28" s="93">
        <v>2738778.69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90">
        <v>12940.73</v>
      </c>
      <c r="AC28" s="90">
        <v>157094.01</v>
      </c>
      <c r="AD28" s="77">
        <v>0</v>
      </c>
      <c r="AE28" s="79">
        <v>2020</v>
      </c>
      <c r="AF28" s="79">
        <v>2020</v>
      </c>
      <c r="AG28" s="80">
        <v>2020</v>
      </c>
    </row>
    <row r="29" spans="1:33" s="1" customFormat="1" ht="12.75">
      <c r="A29" s="98">
        <v>11</v>
      </c>
      <c r="B29" s="76" t="s">
        <v>87</v>
      </c>
      <c r="C29" s="77">
        <v>2189551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8">
        <v>0</v>
      </c>
      <c r="K29" s="77">
        <v>0</v>
      </c>
      <c r="L29" s="92">
        <v>473</v>
      </c>
      <c r="M29" s="92">
        <v>2189551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9" t="s">
        <v>65</v>
      </c>
      <c r="AF29" s="79">
        <v>2020</v>
      </c>
      <c r="AG29" s="80" t="s">
        <v>65</v>
      </c>
    </row>
    <row r="30" spans="1:33" s="1" customFormat="1" ht="12.75">
      <c r="A30" s="98">
        <v>12</v>
      </c>
      <c r="B30" s="76" t="s">
        <v>88</v>
      </c>
      <c r="C30" s="77">
        <v>2855710.47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8">
        <v>0</v>
      </c>
      <c r="K30" s="77">
        <v>0</v>
      </c>
      <c r="L30" s="92">
        <v>550</v>
      </c>
      <c r="M30" s="92">
        <v>2777462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90">
        <v>78248.47</v>
      </c>
      <c r="AD30" s="77">
        <v>0</v>
      </c>
      <c r="AE30" s="79">
        <v>2020</v>
      </c>
      <c r="AF30" s="79">
        <v>2020</v>
      </c>
      <c r="AG30" s="80" t="s">
        <v>65</v>
      </c>
    </row>
    <row r="31" spans="1:33" s="1" customFormat="1" ht="12.75">
      <c r="A31" s="98">
        <v>13</v>
      </c>
      <c r="B31" s="76" t="s">
        <v>89</v>
      </c>
      <c r="C31" s="77">
        <v>3945816.73</v>
      </c>
      <c r="D31" s="77">
        <v>0</v>
      </c>
      <c r="E31" s="77">
        <v>0</v>
      </c>
      <c r="F31" s="90">
        <v>3842425</v>
      </c>
      <c r="G31" s="77">
        <v>0</v>
      </c>
      <c r="H31" s="77">
        <v>0</v>
      </c>
      <c r="I31" s="77">
        <v>0</v>
      </c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90">
        <v>18155.46</v>
      </c>
      <c r="AC31" s="90">
        <v>85236.27</v>
      </c>
      <c r="AD31" s="77">
        <v>0</v>
      </c>
      <c r="AE31" s="79">
        <v>2020</v>
      </c>
      <c r="AF31" s="79">
        <v>2020</v>
      </c>
      <c r="AG31" s="80">
        <v>2020</v>
      </c>
    </row>
    <row r="32" spans="1:33" s="1" customFormat="1" ht="12.75">
      <c r="A32" s="98">
        <v>14</v>
      </c>
      <c r="B32" s="76" t="s">
        <v>90</v>
      </c>
      <c r="C32" s="77">
        <v>2766905.7600000002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8">
        <v>0</v>
      </c>
      <c r="K32" s="77">
        <v>0</v>
      </c>
      <c r="L32" s="90">
        <v>1190.4000000000001</v>
      </c>
      <c r="M32" s="90">
        <v>2598303.89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90">
        <v>12276.99</v>
      </c>
      <c r="AC32" s="90">
        <v>156324.88</v>
      </c>
      <c r="AD32" s="77">
        <v>0</v>
      </c>
      <c r="AE32" s="79">
        <v>2020</v>
      </c>
      <c r="AF32" s="79">
        <v>2020</v>
      </c>
      <c r="AG32" s="80">
        <v>2020</v>
      </c>
    </row>
    <row r="33" spans="1:33" s="1" customFormat="1" ht="12.75">
      <c r="A33" s="98">
        <v>15</v>
      </c>
      <c r="B33" s="76" t="s">
        <v>91</v>
      </c>
      <c r="C33" s="77">
        <v>1828369.47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8">
        <v>0</v>
      </c>
      <c r="K33" s="77">
        <v>0</v>
      </c>
      <c r="L33" s="90">
        <v>342</v>
      </c>
      <c r="M33" s="90">
        <v>1828369.47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9" t="s">
        <v>65</v>
      </c>
      <c r="AF33" s="79">
        <v>2020</v>
      </c>
      <c r="AG33" s="80" t="s">
        <v>65</v>
      </c>
    </row>
    <row r="34" spans="1:33" s="1" customFormat="1" ht="12.75">
      <c r="A34" s="98">
        <v>16</v>
      </c>
      <c r="B34" s="76" t="s">
        <v>92</v>
      </c>
      <c r="C34" s="77">
        <v>9316893.9800000004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8">
        <v>0</v>
      </c>
      <c r="K34" s="77">
        <v>0</v>
      </c>
      <c r="L34" s="90">
        <v>2014</v>
      </c>
      <c r="M34" s="90">
        <v>9115520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90">
        <v>43070.83</v>
      </c>
      <c r="AC34" s="90">
        <v>158303.15</v>
      </c>
      <c r="AD34" s="77">
        <v>0</v>
      </c>
      <c r="AE34" s="79">
        <v>2020</v>
      </c>
      <c r="AF34" s="79">
        <v>2020</v>
      </c>
      <c r="AG34" s="80">
        <v>2020</v>
      </c>
    </row>
    <row r="35" spans="1:33" s="1" customFormat="1" ht="12.75">
      <c r="A35" s="98">
        <v>17</v>
      </c>
      <c r="B35" s="76" t="s">
        <v>175</v>
      </c>
      <c r="C35" s="77">
        <v>1472380.11</v>
      </c>
      <c r="D35" s="77">
        <v>0</v>
      </c>
      <c r="E35" s="77">
        <v>0</v>
      </c>
      <c r="F35" s="90">
        <v>1103598</v>
      </c>
      <c r="G35" s="90">
        <v>118902</v>
      </c>
      <c r="H35" s="90">
        <v>228228</v>
      </c>
      <c r="I35" s="77">
        <v>0</v>
      </c>
      <c r="J35" s="78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21652.11</v>
      </c>
      <c r="AC35" s="77">
        <v>0</v>
      </c>
      <c r="AD35" s="77">
        <v>0</v>
      </c>
      <c r="AE35" s="79" t="s">
        <v>65</v>
      </c>
      <c r="AF35" s="79">
        <v>2020</v>
      </c>
      <c r="AG35" s="80">
        <v>2020</v>
      </c>
    </row>
    <row r="36" spans="1:33" s="1" customFormat="1" ht="12.75">
      <c r="A36" s="98">
        <v>18</v>
      </c>
      <c r="B36" s="76" t="s">
        <v>176</v>
      </c>
      <c r="C36" s="77">
        <v>1557950.91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8">
        <v>0</v>
      </c>
      <c r="K36" s="77">
        <v>0</v>
      </c>
      <c r="L36" s="77">
        <v>331</v>
      </c>
      <c r="M36" s="83">
        <v>1549352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90">
        <v>8598.91</v>
      </c>
      <c r="AC36" s="77">
        <v>0</v>
      </c>
      <c r="AD36" s="77">
        <v>0</v>
      </c>
      <c r="AE36" s="79" t="s">
        <v>65</v>
      </c>
      <c r="AF36" s="79">
        <v>2020</v>
      </c>
      <c r="AG36" s="80">
        <v>2020</v>
      </c>
    </row>
    <row r="37" spans="1:33" s="1" customFormat="1" ht="12.75">
      <c r="A37" s="98">
        <v>19</v>
      </c>
      <c r="B37" s="76" t="s">
        <v>177</v>
      </c>
      <c r="C37" s="77">
        <v>2712861.94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82">
        <v>2</v>
      </c>
      <c r="K37" s="77">
        <v>2712861.94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9" t="s">
        <v>65</v>
      </c>
      <c r="AF37" s="79">
        <v>2020</v>
      </c>
      <c r="AG37" s="80" t="s">
        <v>65</v>
      </c>
    </row>
    <row r="38" spans="1:33" s="1" customFormat="1" ht="12.75">
      <c r="A38" s="98">
        <v>20</v>
      </c>
      <c r="B38" s="76" t="s">
        <v>178</v>
      </c>
      <c r="C38" s="77">
        <v>211626.35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8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19.07</v>
      </c>
      <c r="S38" s="81">
        <v>210458.31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91">
        <v>1168.04</v>
      </c>
      <c r="AC38" s="77">
        <v>0</v>
      </c>
      <c r="AD38" s="77">
        <v>0</v>
      </c>
      <c r="AE38" s="79" t="s">
        <v>65</v>
      </c>
      <c r="AF38" s="79">
        <v>2020</v>
      </c>
      <c r="AG38" s="80">
        <v>2020</v>
      </c>
    </row>
    <row r="39" spans="1:33" s="1" customFormat="1" ht="12.75">
      <c r="A39" s="98">
        <v>21</v>
      </c>
      <c r="B39" s="76" t="s">
        <v>179</v>
      </c>
      <c r="C39" s="77">
        <v>2148296.4200000004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  <c r="K39" s="77">
        <v>0</v>
      </c>
      <c r="L39" s="77">
        <v>0</v>
      </c>
      <c r="M39" s="77">
        <v>0</v>
      </c>
      <c r="N39" s="90">
        <v>725.5</v>
      </c>
      <c r="O39" s="90">
        <v>2136439.1800000002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90">
        <v>11857.24</v>
      </c>
      <c r="AC39" s="77">
        <v>0</v>
      </c>
      <c r="AD39" s="77">
        <v>0</v>
      </c>
      <c r="AE39" s="79" t="s">
        <v>65</v>
      </c>
      <c r="AF39" s="79">
        <v>2020</v>
      </c>
      <c r="AG39" s="80">
        <v>2020</v>
      </c>
    </row>
    <row r="40" spans="1:33" s="1" customFormat="1" ht="12.75">
      <c r="A40" s="98">
        <v>22</v>
      </c>
      <c r="B40" s="76" t="s">
        <v>180</v>
      </c>
      <c r="C40" s="77">
        <v>2712861.94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82">
        <v>2</v>
      </c>
      <c r="K40" s="77">
        <v>2712861.94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9" t="s">
        <v>65</v>
      </c>
      <c r="AF40" s="79">
        <v>2020</v>
      </c>
      <c r="AG40" s="80" t="s">
        <v>65</v>
      </c>
    </row>
    <row r="41" spans="1:33" s="1" customFormat="1" ht="12.75">
      <c r="A41" s="98">
        <v>23</v>
      </c>
      <c r="B41" s="76" t="s">
        <v>181</v>
      </c>
      <c r="C41" s="77">
        <v>2237682.5499999998</v>
      </c>
      <c r="D41" s="77">
        <v>0</v>
      </c>
      <c r="E41" s="77">
        <v>0</v>
      </c>
      <c r="F41" s="90">
        <v>2225331.96</v>
      </c>
      <c r="G41" s="77">
        <v>0</v>
      </c>
      <c r="H41" s="77">
        <v>0</v>
      </c>
      <c r="I41" s="77">
        <v>0</v>
      </c>
      <c r="J41" s="78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90">
        <v>12350.59</v>
      </c>
      <c r="AC41" s="77">
        <v>0</v>
      </c>
      <c r="AD41" s="77">
        <v>0</v>
      </c>
      <c r="AE41" s="79" t="s">
        <v>65</v>
      </c>
      <c r="AF41" s="79">
        <v>2020</v>
      </c>
      <c r="AG41" s="80">
        <v>2020</v>
      </c>
    </row>
    <row r="42" spans="1:33" s="1" customFormat="1" ht="12.75">
      <c r="A42" s="98">
        <v>24</v>
      </c>
      <c r="B42" s="76" t="s">
        <v>182</v>
      </c>
      <c r="C42" s="77">
        <v>2418873.6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8">
        <v>0</v>
      </c>
      <c r="K42" s="77">
        <v>0</v>
      </c>
      <c r="L42" s="90">
        <v>494.53</v>
      </c>
      <c r="M42" s="91">
        <v>2337937.12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91">
        <v>12975.55</v>
      </c>
      <c r="AC42" s="90">
        <v>67960.929999999993</v>
      </c>
      <c r="AD42" s="77">
        <v>0</v>
      </c>
      <c r="AE42" s="79">
        <v>2020</v>
      </c>
      <c r="AF42" s="79">
        <v>2020</v>
      </c>
      <c r="AG42" s="80">
        <v>2020</v>
      </c>
    </row>
    <row r="43" spans="1:33" s="1" customFormat="1" ht="12.75">
      <c r="A43" s="98">
        <v>25</v>
      </c>
      <c r="B43" s="76" t="s">
        <v>185</v>
      </c>
      <c r="C43" s="77">
        <v>1640571.49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94">
        <v>1</v>
      </c>
      <c r="K43" s="83">
        <v>1640571.49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9" t="s">
        <v>65</v>
      </c>
      <c r="AF43" s="79">
        <v>2020</v>
      </c>
      <c r="AG43" s="80" t="s">
        <v>65</v>
      </c>
    </row>
    <row r="44" spans="1:33" s="1" customFormat="1" ht="12.75">
      <c r="A44" s="98">
        <v>26</v>
      </c>
      <c r="B44" s="76" t="s">
        <v>186</v>
      </c>
      <c r="C44" s="77">
        <v>1784450.96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94">
        <v>1</v>
      </c>
      <c r="K44" s="83">
        <v>1784450.96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9" t="s">
        <v>65</v>
      </c>
      <c r="AF44" s="79">
        <v>2020</v>
      </c>
      <c r="AG44" s="80" t="s">
        <v>65</v>
      </c>
    </row>
    <row r="45" spans="1:33" s="1" customFormat="1" ht="12.75">
      <c r="A45" s="98">
        <v>27</v>
      </c>
      <c r="B45" s="76" t="s">
        <v>187</v>
      </c>
      <c r="C45" s="77">
        <v>6364982.3099999996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82">
        <v>4</v>
      </c>
      <c r="K45" s="77">
        <v>6364982.3099999996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9" t="s">
        <v>65</v>
      </c>
      <c r="AF45" s="79">
        <v>2020</v>
      </c>
      <c r="AG45" s="80" t="s">
        <v>65</v>
      </c>
    </row>
    <row r="46" spans="1:33" s="1" customFormat="1" ht="12.75">
      <c r="A46" s="98">
        <v>28</v>
      </c>
      <c r="B46" s="76" t="s">
        <v>188</v>
      </c>
      <c r="C46" s="77">
        <v>2331324.81</v>
      </c>
      <c r="D46" s="77">
        <v>0</v>
      </c>
      <c r="E46" s="77">
        <v>0</v>
      </c>
      <c r="F46" s="90">
        <v>2318457.37</v>
      </c>
      <c r="G46" s="77">
        <v>0</v>
      </c>
      <c r="H46" s="77">
        <v>0</v>
      </c>
      <c r="I46" s="77">
        <v>0</v>
      </c>
      <c r="J46" s="78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90">
        <v>12867.44</v>
      </c>
      <c r="AC46" s="77">
        <v>0</v>
      </c>
      <c r="AD46" s="77">
        <v>0</v>
      </c>
      <c r="AE46" s="79" t="s">
        <v>65</v>
      </c>
      <c r="AF46" s="79">
        <v>2020</v>
      </c>
      <c r="AG46" s="80">
        <v>2020</v>
      </c>
    </row>
    <row r="47" spans="1:33" s="1" customFormat="1" ht="12.75">
      <c r="A47" s="98">
        <v>29</v>
      </c>
      <c r="B47" s="76" t="s">
        <v>189</v>
      </c>
      <c r="C47" s="77">
        <v>131828.92000000001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8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90">
        <v>131828.92000000001</v>
      </c>
      <c r="AD47" s="77">
        <v>0</v>
      </c>
      <c r="AE47" s="79">
        <v>2020</v>
      </c>
      <c r="AF47" s="79" t="s">
        <v>65</v>
      </c>
      <c r="AG47" s="80" t="s">
        <v>65</v>
      </c>
    </row>
    <row r="48" spans="1:33" s="1" customFormat="1" ht="12.75">
      <c r="A48" s="98">
        <v>30</v>
      </c>
      <c r="B48" s="76" t="s">
        <v>190</v>
      </c>
      <c r="C48" s="77">
        <v>2376594.88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8">
        <v>0</v>
      </c>
      <c r="K48" s="77">
        <v>0</v>
      </c>
      <c r="L48" s="90">
        <v>479</v>
      </c>
      <c r="M48" s="90">
        <v>2305669.96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90">
        <v>10894.29</v>
      </c>
      <c r="AC48" s="90">
        <v>60030.63</v>
      </c>
      <c r="AD48" s="77">
        <v>0</v>
      </c>
      <c r="AE48" s="79">
        <v>2020</v>
      </c>
      <c r="AF48" s="79">
        <v>2020</v>
      </c>
      <c r="AG48" s="80">
        <v>2020</v>
      </c>
    </row>
    <row r="49" spans="1:33" s="1" customFormat="1" ht="12.75">
      <c r="A49" s="98">
        <v>31</v>
      </c>
      <c r="B49" s="76" t="s">
        <v>191</v>
      </c>
      <c r="C49" s="77">
        <v>3042838.07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8">
        <v>0</v>
      </c>
      <c r="K49" s="77">
        <v>0</v>
      </c>
      <c r="L49" s="90">
        <v>654.20000000000005</v>
      </c>
      <c r="M49" s="90">
        <v>2946964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81">
        <v>13924.4</v>
      </c>
      <c r="AC49" s="90">
        <v>81949.67</v>
      </c>
      <c r="AD49" s="77">
        <v>0</v>
      </c>
      <c r="AE49" s="79">
        <v>2020</v>
      </c>
      <c r="AF49" s="79">
        <v>2020</v>
      </c>
      <c r="AG49" s="80">
        <v>2020</v>
      </c>
    </row>
    <row r="50" spans="1:33" s="1" customFormat="1" ht="12.75">
      <c r="A50" s="98">
        <v>32</v>
      </c>
      <c r="B50" s="76" t="s">
        <v>192</v>
      </c>
      <c r="C50" s="77">
        <v>1139819.0599999998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8">
        <v>0</v>
      </c>
      <c r="K50" s="77">
        <v>0</v>
      </c>
      <c r="L50" s="90">
        <v>259.76</v>
      </c>
      <c r="M50" s="91">
        <v>1089346.73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91">
        <v>5147.16</v>
      </c>
      <c r="AC50" s="90">
        <v>45325.17</v>
      </c>
      <c r="AD50" s="77">
        <v>0</v>
      </c>
      <c r="AE50" s="79">
        <v>2020</v>
      </c>
      <c r="AF50" s="79">
        <v>2020</v>
      </c>
      <c r="AG50" s="80">
        <v>2020</v>
      </c>
    </row>
    <row r="51" spans="1:33" s="1" customFormat="1" ht="12.75">
      <c r="A51" s="98">
        <v>33</v>
      </c>
      <c r="B51" s="76" t="s">
        <v>193</v>
      </c>
      <c r="C51" s="77">
        <v>1396947.25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8">
        <v>0</v>
      </c>
      <c r="K51" s="77">
        <v>0</v>
      </c>
      <c r="L51" s="90">
        <v>255.1</v>
      </c>
      <c r="M51" s="90">
        <v>1343152.62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81">
        <v>6346.4</v>
      </c>
      <c r="AC51" s="90">
        <v>47448.23</v>
      </c>
      <c r="AD51" s="77">
        <v>0</v>
      </c>
      <c r="AE51" s="79">
        <v>2020</v>
      </c>
      <c r="AF51" s="79">
        <v>2020</v>
      </c>
      <c r="AG51" s="80">
        <v>2020</v>
      </c>
    </row>
    <row r="52" spans="1:33" s="1" customFormat="1" ht="12.75">
      <c r="A52" s="98">
        <v>34</v>
      </c>
      <c r="B52" s="76" t="s">
        <v>202</v>
      </c>
      <c r="C52" s="77">
        <v>2343822.52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8">
        <v>0</v>
      </c>
      <c r="K52" s="77">
        <v>0</v>
      </c>
      <c r="L52" s="77">
        <v>792</v>
      </c>
      <c r="M52" s="77">
        <v>2330886.1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90">
        <v>12936.42</v>
      </c>
      <c r="AC52" s="77">
        <v>0</v>
      </c>
      <c r="AD52" s="77">
        <v>0</v>
      </c>
      <c r="AE52" s="79" t="s">
        <v>65</v>
      </c>
      <c r="AF52" s="79">
        <v>2020</v>
      </c>
      <c r="AG52" s="80">
        <v>2020</v>
      </c>
    </row>
    <row r="53" spans="1:33" s="1" customFormat="1" ht="12.75">
      <c r="A53" s="98">
        <v>35</v>
      </c>
      <c r="B53" s="76" t="s">
        <v>203</v>
      </c>
      <c r="C53" s="77">
        <v>2905261.2600000002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8">
        <v>0</v>
      </c>
      <c r="K53" s="77">
        <v>0</v>
      </c>
      <c r="L53" s="90">
        <v>553</v>
      </c>
      <c r="M53" s="90">
        <v>2821489.33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90">
        <v>13331.54</v>
      </c>
      <c r="AC53" s="90">
        <v>70440.39</v>
      </c>
      <c r="AD53" s="77">
        <v>0</v>
      </c>
      <c r="AE53" s="79">
        <v>2020</v>
      </c>
      <c r="AF53" s="79">
        <v>2020</v>
      </c>
      <c r="AG53" s="80">
        <v>2020</v>
      </c>
    </row>
    <row r="54" spans="1:33" s="1" customFormat="1" ht="12.75">
      <c r="A54" s="98">
        <v>36</v>
      </c>
      <c r="B54" s="76" t="s">
        <v>204</v>
      </c>
      <c r="C54" s="77">
        <v>2908972.99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8">
        <v>0</v>
      </c>
      <c r="K54" s="77">
        <v>0</v>
      </c>
      <c r="L54" s="90">
        <v>577.86</v>
      </c>
      <c r="M54" s="90">
        <v>2816936.74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90">
        <v>13310.03</v>
      </c>
      <c r="AC54" s="90">
        <v>78726.22</v>
      </c>
      <c r="AD54" s="77">
        <v>0</v>
      </c>
      <c r="AE54" s="79">
        <v>2020</v>
      </c>
      <c r="AF54" s="79">
        <v>2020</v>
      </c>
      <c r="AG54" s="80">
        <v>2020</v>
      </c>
    </row>
    <row r="55" spans="1:33" s="1" customFormat="1" ht="12.75">
      <c r="A55" s="98">
        <v>37</v>
      </c>
      <c r="B55" s="76" t="s">
        <v>227</v>
      </c>
      <c r="C55" s="77">
        <v>2039264.59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8">
        <v>0</v>
      </c>
      <c r="K55" s="77">
        <v>0</v>
      </c>
      <c r="L55" s="77">
        <v>792.98</v>
      </c>
      <c r="M55" s="77">
        <v>1767006.67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90">
        <v>8349.11</v>
      </c>
      <c r="AC55" s="90">
        <v>263908.81</v>
      </c>
      <c r="AD55" s="77">
        <v>0</v>
      </c>
      <c r="AE55" s="79">
        <v>2020</v>
      </c>
      <c r="AF55" s="79">
        <v>2020</v>
      </c>
      <c r="AG55" s="80">
        <v>2020</v>
      </c>
    </row>
    <row r="56" spans="1:33" s="1" customFormat="1" ht="12.75">
      <c r="A56" s="98">
        <v>38</v>
      </c>
      <c r="B56" s="76" t="s">
        <v>94</v>
      </c>
      <c r="C56" s="77">
        <v>1604039.9000000001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82">
        <v>1</v>
      </c>
      <c r="K56" s="77">
        <v>1531407.86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95">
        <v>72632.039999999994</v>
      </c>
      <c r="AD56" s="77">
        <v>0</v>
      </c>
      <c r="AE56" s="79">
        <v>2020</v>
      </c>
      <c r="AF56" s="79">
        <v>2020</v>
      </c>
      <c r="AG56" s="80" t="s">
        <v>65</v>
      </c>
    </row>
    <row r="57" spans="1:33" s="1" customFormat="1" ht="12.75">
      <c r="A57" s="98">
        <v>39</v>
      </c>
      <c r="B57" s="76" t="s">
        <v>135</v>
      </c>
      <c r="C57" s="77">
        <v>105635.39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8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105635.39</v>
      </c>
      <c r="AD57" s="77">
        <v>0</v>
      </c>
      <c r="AE57" s="79">
        <v>2020</v>
      </c>
      <c r="AF57" s="80" t="s">
        <v>65</v>
      </c>
      <c r="AG57" s="80" t="s">
        <v>65</v>
      </c>
    </row>
    <row r="58" spans="1:33" s="1" customFormat="1" ht="12.75">
      <c r="A58" s="98">
        <v>40</v>
      </c>
      <c r="B58" s="76" t="s">
        <v>98</v>
      </c>
      <c r="C58" s="77">
        <v>81776.960000000006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82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77">
        <v>81776.960000000006</v>
      </c>
      <c r="AD58" s="77">
        <v>0</v>
      </c>
      <c r="AE58" s="79">
        <v>2020</v>
      </c>
      <c r="AF58" s="80" t="s">
        <v>65</v>
      </c>
      <c r="AG58" s="80" t="s">
        <v>65</v>
      </c>
    </row>
    <row r="59" spans="1:33" s="1" customFormat="1" ht="12.75">
      <c r="A59" s="98">
        <v>41</v>
      </c>
      <c r="B59" s="76" t="s">
        <v>101</v>
      </c>
      <c r="C59" s="77">
        <v>64771.71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82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64771.71</v>
      </c>
      <c r="AD59" s="77">
        <v>0</v>
      </c>
      <c r="AE59" s="79">
        <v>2020</v>
      </c>
      <c r="AF59" s="80" t="s">
        <v>65</v>
      </c>
      <c r="AG59" s="80" t="s">
        <v>65</v>
      </c>
    </row>
    <row r="60" spans="1:33" s="1" customFormat="1" ht="12.75">
      <c r="A60" s="98">
        <v>42</v>
      </c>
      <c r="B60" s="76" t="s">
        <v>102</v>
      </c>
      <c r="C60" s="77">
        <v>64458.1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82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  <c r="Z60" s="77">
        <v>0</v>
      </c>
      <c r="AA60" s="77">
        <v>0</v>
      </c>
      <c r="AB60" s="77">
        <v>0</v>
      </c>
      <c r="AC60" s="77">
        <v>64458.1</v>
      </c>
      <c r="AD60" s="77">
        <v>0</v>
      </c>
      <c r="AE60" s="79">
        <v>2020</v>
      </c>
      <c r="AF60" s="80" t="s">
        <v>65</v>
      </c>
      <c r="AG60" s="80" t="s">
        <v>65</v>
      </c>
    </row>
    <row r="61" spans="1:33" s="1" customFormat="1" ht="12.75">
      <c r="A61" s="98">
        <v>43</v>
      </c>
      <c r="B61" s="76" t="s">
        <v>107</v>
      </c>
      <c r="C61" s="77">
        <v>68984.12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82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  <c r="AB61" s="77">
        <v>0</v>
      </c>
      <c r="AC61" s="77">
        <v>68984.12</v>
      </c>
      <c r="AD61" s="77">
        <v>0</v>
      </c>
      <c r="AE61" s="79">
        <v>2020</v>
      </c>
      <c r="AF61" s="80" t="s">
        <v>65</v>
      </c>
      <c r="AG61" s="80" t="s">
        <v>65</v>
      </c>
    </row>
    <row r="62" spans="1:33" s="1" customFormat="1" ht="12.75">
      <c r="A62" s="98">
        <v>44</v>
      </c>
      <c r="B62" s="76" t="s">
        <v>108</v>
      </c>
      <c r="C62" s="77">
        <v>49086.239999999998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82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49086.239999999998</v>
      </c>
      <c r="AD62" s="77">
        <v>0</v>
      </c>
      <c r="AE62" s="79">
        <v>2020</v>
      </c>
      <c r="AF62" s="80" t="s">
        <v>65</v>
      </c>
      <c r="AG62" s="80" t="s">
        <v>65</v>
      </c>
    </row>
    <row r="63" spans="1:33" s="1" customFormat="1" ht="12.75">
      <c r="A63" s="98">
        <v>45</v>
      </c>
      <c r="B63" s="76" t="s">
        <v>118</v>
      </c>
      <c r="C63" s="77">
        <v>66103.89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82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66103.89</v>
      </c>
      <c r="AD63" s="77">
        <v>0</v>
      </c>
      <c r="AE63" s="79">
        <v>2020</v>
      </c>
      <c r="AF63" s="80" t="s">
        <v>65</v>
      </c>
      <c r="AG63" s="80" t="s">
        <v>65</v>
      </c>
    </row>
    <row r="64" spans="1:33" s="60" customFormat="1" ht="18.75" customHeight="1">
      <c r="A64" s="151" t="s">
        <v>235</v>
      </c>
      <c r="B64" s="152"/>
      <c r="C64" s="106">
        <f t="shared" ref="C64:AD64" si="1">SUM(C65:C107)</f>
        <v>132333758.15000004</v>
      </c>
      <c r="D64" s="106">
        <f t="shared" si="1"/>
        <v>0</v>
      </c>
      <c r="E64" s="106">
        <f t="shared" si="1"/>
        <v>0</v>
      </c>
      <c r="F64" s="106">
        <f t="shared" si="1"/>
        <v>934135</v>
      </c>
      <c r="G64" s="106">
        <f t="shared" si="1"/>
        <v>195126</v>
      </c>
      <c r="H64" s="106">
        <f t="shared" si="1"/>
        <v>2423783</v>
      </c>
      <c r="I64" s="106">
        <f t="shared" si="1"/>
        <v>0</v>
      </c>
      <c r="J64" s="106">
        <f t="shared" si="1"/>
        <v>15</v>
      </c>
      <c r="K64" s="106">
        <f t="shared" si="1"/>
        <v>26775664.300000001</v>
      </c>
      <c r="L64" s="106">
        <f t="shared" si="1"/>
        <v>15518.51</v>
      </c>
      <c r="M64" s="106">
        <f t="shared" si="1"/>
        <v>82949735.900000006</v>
      </c>
      <c r="N64" s="106">
        <f t="shared" si="1"/>
        <v>0</v>
      </c>
      <c r="O64" s="106">
        <f t="shared" si="1"/>
        <v>0</v>
      </c>
      <c r="P64" s="106">
        <f t="shared" si="1"/>
        <v>2379</v>
      </c>
      <c r="Q64" s="106">
        <f t="shared" si="1"/>
        <v>11573530</v>
      </c>
      <c r="R64" s="106">
        <f t="shared" si="1"/>
        <v>121.1</v>
      </c>
      <c r="S64" s="106">
        <f t="shared" si="1"/>
        <v>3011824.03</v>
      </c>
      <c r="T64" s="106">
        <f t="shared" si="1"/>
        <v>0</v>
      </c>
      <c r="U64" s="106">
        <f t="shared" si="1"/>
        <v>0</v>
      </c>
      <c r="V64" s="106">
        <f t="shared" si="1"/>
        <v>0</v>
      </c>
      <c r="W64" s="106">
        <f t="shared" si="1"/>
        <v>0</v>
      </c>
      <c r="X64" s="106">
        <f t="shared" si="1"/>
        <v>0</v>
      </c>
      <c r="Y64" s="106">
        <f t="shared" si="1"/>
        <v>0</v>
      </c>
      <c r="Z64" s="106">
        <f t="shared" si="1"/>
        <v>0</v>
      </c>
      <c r="AA64" s="106">
        <f t="shared" si="1"/>
        <v>0</v>
      </c>
      <c r="AB64" s="106">
        <f t="shared" si="1"/>
        <v>1559012.99</v>
      </c>
      <c r="AC64" s="106">
        <f t="shared" si="1"/>
        <v>2910946.9299999992</v>
      </c>
      <c r="AD64" s="106">
        <f t="shared" si="1"/>
        <v>0</v>
      </c>
      <c r="AE64" s="108" t="s">
        <v>68</v>
      </c>
      <c r="AF64" s="108" t="s">
        <v>68</v>
      </c>
      <c r="AG64" s="108" t="s">
        <v>68</v>
      </c>
    </row>
    <row r="65" spans="1:33" s="1" customFormat="1" ht="12.75">
      <c r="A65" s="98">
        <v>1</v>
      </c>
      <c r="B65" s="76" t="s">
        <v>93</v>
      </c>
      <c r="C65" s="77">
        <f t="shared" ref="C65:C107" si="2">D65+E65+F65+G65+H65+I65+K65+M65+O65+Q65+S65+T65+U65+V65+W65+X65+Y65+Z65+AA65+AB65+AC65+AD65</f>
        <v>4849430.93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82">
        <v>0</v>
      </c>
      <c r="K65" s="77">
        <v>0</v>
      </c>
      <c r="L65" s="77">
        <v>1182.44</v>
      </c>
      <c r="M65" s="77">
        <v>4681601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  <c r="AB65" s="90">
        <v>62148.25</v>
      </c>
      <c r="AC65" s="77">
        <v>105681.68</v>
      </c>
      <c r="AD65" s="77">
        <v>0</v>
      </c>
      <c r="AE65" s="79">
        <v>2021</v>
      </c>
      <c r="AF65" s="79">
        <v>2021</v>
      </c>
      <c r="AG65" s="80">
        <v>2021</v>
      </c>
    </row>
    <row r="66" spans="1:33" s="1" customFormat="1" ht="12.75">
      <c r="A66" s="98">
        <v>2</v>
      </c>
      <c r="B66" s="76" t="s">
        <v>95</v>
      </c>
      <c r="C66" s="77">
        <f t="shared" si="2"/>
        <v>3569146.2800000003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82">
        <v>0</v>
      </c>
      <c r="K66" s="77">
        <v>0</v>
      </c>
      <c r="L66" s="77">
        <v>825.5</v>
      </c>
      <c r="M66" s="77">
        <v>3417856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  <c r="AB66" s="90">
        <v>45372.04</v>
      </c>
      <c r="AC66" s="77">
        <v>105918.24</v>
      </c>
      <c r="AD66" s="77">
        <v>0</v>
      </c>
      <c r="AE66" s="79">
        <v>2021</v>
      </c>
      <c r="AF66" s="79">
        <v>2021</v>
      </c>
      <c r="AG66" s="80">
        <v>2021</v>
      </c>
    </row>
    <row r="67" spans="1:33" s="1" customFormat="1" ht="12.75">
      <c r="A67" s="98">
        <v>3</v>
      </c>
      <c r="B67" s="76" t="s">
        <v>96</v>
      </c>
      <c r="C67" s="77">
        <f t="shared" si="2"/>
        <v>3343354.1199999996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82">
        <v>0</v>
      </c>
      <c r="K67" s="77">
        <v>0</v>
      </c>
      <c r="L67" s="77">
        <v>579</v>
      </c>
      <c r="M67" s="77">
        <v>3195187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  <c r="AB67" s="90">
        <v>42416.11</v>
      </c>
      <c r="AC67" s="77">
        <v>105751.01</v>
      </c>
      <c r="AD67" s="77">
        <v>0</v>
      </c>
      <c r="AE67" s="79">
        <v>2021</v>
      </c>
      <c r="AF67" s="79">
        <v>2021</v>
      </c>
      <c r="AG67" s="80">
        <v>2021</v>
      </c>
    </row>
    <row r="68" spans="1:33" s="1" customFormat="1" ht="12.75">
      <c r="A68" s="98">
        <v>4</v>
      </c>
      <c r="B68" s="76" t="s">
        <v>97</v>
      </c>
      <c r="C68" s="77">
        <f t="shared" si="2"/>
        <v>3389665.14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82">
        <v>0</v>
      </c>
      <c r="K68" s="77">
        <v>0</v>
      </c>
      <c r="L68" s="77">
        <v>580</v>
      </c>
      <c r="M68" s="90">
        <v>3262649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90">
        <v>43311.67</v>
      </c>
      <c r="AC68" s="77">
        <v>83704.47</v>
      </c>
      <c r="AD68" s="77">
        <v>0</v>
      </c>
      <c r="AE68" s="79">
        <v>2021</v>
      </c>
      <c r="AF68" s="79">
        <v>2021</v>
      </c>
      <c r="AG68" s="80">
        <v>2021</v>
      </c>
    </row>
    <row r="69" spans="1:33" s="1" customFormat="1" ht="12.75">
      <c r="A69" s="98">
        <v>5</v>
      </c>
      <c r="B69" s="76" t="s">
        <v>98</v>
      </c>
      <c r="C69" s="77">
        <f t="shared" si="2"/>
        <v>2778209.21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82">
        <v>0</v>
      </c>
      <c r="K69" s="77">
        <v>0</v>
      </c>
      <c r="L69" s="77">
        <v>555</v>
      </c>
      <c r="M69" s="77">
        <v>2741811.66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90">
        <v>36397.550000000003</v>
      </c>
      <c r="AC69" s="77">
        <v>0</v>
      </c>
      <c r="AD69" s="77">
        <v>0</v>
      </c>
      <c r="AE69" s="79" t="s">
        <v>65</v>
      </c>
      <c r="AF69" s="79">
        <v>2021</v>
      </c>
      <c r="AG69" s="80">
        <v>2021</v>
      </c>
    </row>
    <row r="70" spans="1:33" s="1" customFormat="1" ht="12.75">
      <c r="A70" s="98">
        <v>6</v>
      </c>
      <c r="B70" s="76" t="s">
        <v>99</v>
      </c>
      <c r="C70" s="77">
        <f t="shared" si="2"/>
        <v>1203601.0899999999</v>
      </c>
      <c r="D70" s="77">
        <v>0</v>
      </c>
      <c r="E70" s="77">
        <v>0</v>
      </c>
      <c r="F70" s="90">
        <v>934135</v>
      </c>
      <c r="G70" s="90">
        <v>195126</v>
      </c>
      <c r="H70" s="77">
        <v>0</v>
      </c>
      <c r="I70" s="77">
        <v>0</v>
      </c>
      <c r="J70" s="82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90">
        <v>14990.939999999999</v>
      </c>
      <c r="AC70" s="90">
        <v>59349.15</v>
      </c>
      <c r="AD70" s="77">
        <v>0</v>
      </c>
      <c r="AE70" s="79">
        <v>2021</v>
      </c>
      <c r="AF70" s="79">
        <v>2021</v>
      </c>
      <c r="AG70" s="80">
        <v>2021</v>
      </c>
    </row>
    <row r="71" spans="1:33" s="1" customFormat="1" ht="12.75">
      <c r="A71" s="98">
        <v>7</v>
      </c>
      <c r="B71" s="76" t="s">
        <v>100</v>
      </c>
      <c r="C71" s="77">
        <f t="shared" si="2"/>
        <v>551118.57000000007</v>
      </c>
      <c r="D71" s="77">
        <v>0</v>
      </c>
      <c r="E71" s="77">
        <v>0</v>
      </c>
      <c r="F71" s="77">
        <v>0</v>
      </c>
      <c r="G71" s="77">
        <v>0</v>
      </c>
      <c r="H71" s="77">
        <v>496767</v>
      </c>
      <c r="I71" s="77">
        <v>0</v>
      </c>
      <c r="J71" s="82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6594.58</v>
      </c>
      <c r="AC71" s="77">
        <v>47756.99</v>
      </c>
      <c r="AD71" s="77">
        <v>0</v>
      </c>
      <c r="AE71" s="79">
        <v>2021</v>
      </c>
      <c r="AF71" s="79">
        <v>2021</v>
      </c>
      <c r="AG71" s="80">
        <v>2021</v>
      </c>
    </row>
    <row r="72" spans="1:33" s="1" customFormat="1" ht="12.75">
      <c r="A72" s="98">
        <v>8</v>
      </c>
      <c r="B72" s="76" t="s">
        <v>101</v>
      </c>
      <c r="C72" s="77">
        <f t="shared" si="2"/>
        <v>2648939.79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82">
        <v>0</v>
      </c>
      <c r="K72" s="77">
        <v>0</v>
      </c>
      <c r="L72" s="77">
        <v>507.51</v>
      </c>
      <c r="M72" s="77">
        <v>2614235.81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90">
        <v>34703.980000000003</v>
      </c>
      <c r="AC72" s="77">
        <v>0</v>
      </c>
      <c r="AD72" s="77">
        <v>0</v>
      </c>
      <c r="AE72" s="79" t="s">
        <v>65</v>
      </c>
      <c r="AF72" s="79">
        <v>2021</v>
      </c>
      <c r="AG72" s="80">
        <v>2021</v>
      </c>
    </row>
    <row r="73" spans="1:33" s="1" customFormat="1" ht="12.75">
      <c r="A73" s="98">
        <v>9</v>
      </c>
      <c r="B73" s="76" t="s">
        <v>102</v>
      </c>
      <c r="C73" s="77">
        <f t="shared" si="2"/>
        <v>2651701.0900000003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82">
        <v>0</v>
      </c>
      <c r="K73" s="77">
        <v>0</v>
      </c>
      <c r="L73" s="77">
        <v>492</v>
      </c>
      <c r="M73" s="77">
        <v>2616960.9300000002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90">
        <v>34740.160000000003</v>
      </c>
      <c r="AC73" s="77">
        <v>0</v>
      </c>
      <c r="AD73" s="77">
        <v>0</v>
      </c>
      <c r="AE73" s="79" t="s">
        <v>65</v>
      </c>
      <c r="AF73" s="79">
        <v>2021</v>
      </c>
      <c r="AG73" s="80">
        <v>2021</v>
      </c>
    </row>
    <row r="74" spans="1:33" s="1" customFormat="1" ht="12.75">
      <c r="A74" s="98">
        <v>10</v>
      </c>
      <c r="B74" s="76" t="s">
        <v>103</v>
      </c>
      <c r="C74" s="77">
        <f t="shared" si="2"/>
        <v>103384.42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82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90">
        <v>103384.42</v>
      </c>
      <c r="AD74" s="77">
        <v>0</v>
      </c>
      <c r="AE74" s="79">
        <v>2021</v>
      </c>
      <c r="AF74" s="79" t="s">
        <v>65</v>
      </c>
      <c r="AG74" s="80" t="s">
        <v>65</v>
      </c>
    </row>
    <row r="75" spans="1:33" s="1" customFormat="1" ht="12.75">
      <c r="A75" s="98">
        <v>11</v>
      </c>
      <c r="B75" s="76" t="s">
        <v>104</v>
      </c>
      <c r="C75" s="77">
        <f t="shared" si="2"/>
        <v>2382043.14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82">
        <v>0</v>
      </c>
      <c r="K75" s="77">
        <v>0</v>
      </c>
      <c r="L75" s="77">
        <v>597.46</v>
      </c>
      <c r="M75" s="77">
        <v>2246604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90">
        <v>29823.67</v>
      </c>
      <c r="AC75" s="77">
        <v>105615.47</v>
      </c>
      <c r="AD75" s="77">
        <v>0</v>
      </c>
      <c r="AE75" s="79">
        <v>2021</v>
      </c>
      <c r="AF75" s="79">
        <v>2021</v>
      </c>
      <c r="AG75" s="80">
        <v>2021</v>
      </c>
    </row>
    <row r="76" spans="1:33" s="1" customFormat="1" ht="12.75">
      <c r="A76" s="98">
        <v>12</v>
      </c>
      <c r="B76" s="76" t="s">
        <v>105</v>
      </c>
      <c r="C76" s="77">
        <f t="shared" si="2"/>
        <v>105750.06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82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90">
        <v>105750.06</v>
      </c>
      <c r="AD76" s="77">
        <v>0</v>
      </c>
      <c r="AE76" s="79">
        <v>2021</v>
      </c>
      <c r="AF76" s="79" t="s">
        <v>65</v>
      </c>
      <c r="AG76" s="80" t="s">
        <v>65</v>
      </c>
    </row>
    <row r="77" spans="1:33" s="1" customFormat="1" ht="12.75">
      <c r="A77" s="98">
        <v>13</v>
      </c>
      <c r="B77" s="76" t="s">
        <v>107</v>
      </c>
      <c r="C77" s="77">
        <f t="shared" si="2"/>
        <v>2963667.8699999996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82">
        <v>0</v>
      </c>
      <c r="K77" s="77">
        <v>0</v>
      </c>
      <c r="L77" s="77">
        <v>563.65</v>
      </c>
      <c r="M77" s="77">
        <v>2924840.61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90">
        <v>38827.26</v>
      </c>
      <c r="AC77" s="77">
        <v>0</v>
      </c>
      <c r="AD77" s="77">
        <v>0</v>
      </c>
      <c r="AE77" s="79" t="s">
        <v>65</v>
      </c>
      <c r="AF77" s="79">
        <v>2021</v>
      </c>
      <c r="AG77" s="80">
        <v>2021</v>
      </c>
    </row>
    <row r="78" spans="1:33" s="1" customFormat="1" ht="12.75">
      <c r="A78" s="98">
        <v>14</v>
      </c>
      <c r="B78" s="76" t="s">
        <v>108</v>
      </c>
      <c r="C78" s="77">
        <f t="shared" si="2"/>
        <v>1476366.8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82">
        <v>0</v>
      </c>
      <c r="K78" s="77">
        <v>0</v>
      </c>
      <c r="L78" s="77">
        <v>265.04000000000002</v>
      </c>
      <c r="M78" s="77">
        <v>1457024.8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0</v>
      </c>
      <c r="Z78" s="77">
        <v>0</v>
      </c>
      <c r="AA78" s="77">
        <v>0</v>
      </c>
      <c r="AB78" s="90">
        <v>19342</v>
      </c>
      <c r="AC78" s="77">
        <v>0</v>
      </c>
      <c r="AD78" s="77">
        <v>0</v>
      </c>
      <c r="AE78" s="79" t="s">
        <v>65</v>
      </c>
      <c r="AF78" s="79">
        <v>2021</v>
      </c>
      <c r="AG78" s="80">
        <v>2021</v>
      </c>
    </row>
    <row r="79" spans="1:33" s="1" customFormat="1" ht="12.75">
      <c r="A79" s="98">
        <v>15</v>
      </c>
      <c r="B79" s="76" t="s">
        <v>110</v>
      </c>
      <c r="C79" s="77">
        <f t="shared" si="2"/>
        <v>2629575.83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82">
        <v>0</v>
      </c>
      <c r="K79" s="77">
        <v>0</v>
      </c>
      <c r="L79" s="90">
        <v>461.3</v>
      </c>
      <c r="M79" s="90">
        <v>2527427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  <c r="AB79" s="90">
        <v>33551.589999999997</v>
      </c>
      <c r="AC79" s="77">
        <v>68597.240000000005</v>
      </c>
      <c r="AD79" s="77">
        <v>0</v>
      </c>
      <c r="AE79" s="79">
        <v>2021</v>
      </c>
      <c r="AF79" s="79">
        <v>2021</v>
      </c>
      <c r="AG79" s="80">
        <v>2021</v>
      </c>
    </row>
    <row r="80" spans="1:33" s="1" customFormat="1" ht="12.75">
      <c r="A80" s="98">
        <v>16</v>
      </c>
      <c r="B80" s="76" t="s">
        <v>111</v>
      </c>
      <c r="C80" s="77">
        <f t="shared" si="2"/>
        <v>2063308.78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82">
        <v>0</v>
      </c>
      <c r="K80" s="77">
        <v>0</v>
      </c>
      <c r="L80" s="77">
        <v>379.64</v>
      </c>
      <c r="M80" s="77">
        <v>1978562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0</v>
      </c>
      <c r="Z80" s="77">
        <v>0</v>
      </c>
      <c r="AA80" s="77">
        <v>0</v>
      </c>
      <c r="AB80" s="90">
        <v>26265.41</v>
      </c>
      <c r="AC80" s="77">
        <v>58481.37</v>
      </c>
      <c r="AD80" s="77">
        <v>0</v>
      </c>
      <c r="AE80" s="79">
        <v>2021</v>
      </c>
      <c r="AF80" s="79">
        <v>2021</v>
      </c>
      <c r="AG80" s="80">
        <v>2021</v>
      </c>
    </row>
    <row r="81" spans="1:33" s="1" customFormat="1" ht="12.75">
      <c r="A81" s="98">
        <v>17</v>
      </c>
      <c r="B81" s="76" t="s">
        <v>114</v>
      </c>
      <c r="C81" s="77">
        <f t="shared" si="2"/>
        <v>2866181.7800000003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82">
        <v>0</v>
      </c>
      <c r="K81" s="77">
        <v>0</v>
      </c>
      <c r="L81" s="77">
        <v>689.86</v>
      </c>
      <c r="M81" s="77">
        <v>2724358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  <c r="AB81" s="90">
        <v>36165.85</v>
      </c>
      <c r="AC81" s="77">
        <v>105657.93</v>
      </c>
      <c r="AD81" s="77">
        <v>0</v>
      </c>
      <c r="AE81" s="79">
        <v>2021</v>
      </c>
      <c r="AF81" s="79">
        <v>2021</v>
      </c>
      <c r="AG81" s="80">
        <v>2021</v>
      </c>
    </row>
    <row r="82" spans="1:33" s="1" customFormat="1" ht="12.75">
      <c r="A82" s="98">
        <v>18</v>
      </c>
      <c r="B82" s="76" t="s">
        <v>116</v>
      </c>
      <c r="C82" s="77">
        <f t="shared" si="2"/>
        <v>2347074.0100000002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82">
        <v>0</v>
      </c>
      <c r="K82" s="77">
        <v>0</v>
      </c>
      <c r="L82" s="77">
        <v>547.88</v>
      </c>
      <c r="M82" s="90">
        <v>2203069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90">
        <v>29245.74</v>
      </c>
      <c r="AC82" s="90">
        <v>114759.27</v>
      </c>
      <c r="AD82" s="77">
        <v>0</v>
      </c>
      <c r="AE82" s="79">
        <v>2021</v>
      </c>
      <c r="AF82" s="79">
        <v>2021</v>
      </c>
      <c r="AG82" s="80">
        <v>2021</v>
      </c>
    </row>
    <row r="83" spans="1:33" s="1" customFormat="1" ht="12.75">
      <c r="A83" s="98">
        <v>19</v>
      </c>
      <c r="B83" s="76" t="s">
        <v>117</v>
      </c>
      <c r="C83" s="77">
        <f t="shared" si="2"/>
        <v>3255890.12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82">
        <v>0</v>
      </c>
      <c r="K83" s="77">
        <v>0</v>
      </c>
      <c r="L83" s="90">
        <v>565</v>
      </c>
      <c r="M83" s="90">
        <v>3133199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90">
        <v>41593.22</v>
      </c>
      <c r="AC83" s="77">
        <v>81097.899999999994</v>
      </c>
      <c r="AD83" s="77">
        <v>0</v>
      </c>
      <c r="AE83" s="79">
        <v>2021</v>
      </c>
      <c r="AF83" s="79">
        <v>2021</v>
      </c>
      <c r="AG83" s="80">
        <v>2021</v>
      </c>
    </row>
    <row r="84" spans="1:33" s="1" customFormat="1" ht="12.75">
      <c r="A84" s="98">
        <v>20</v>
      </c>
      <c r="B84" s="76" t="s">
        <v>118</v>
      </c>
      <c r="C84" s="77">
        <f t="shared" si="2"/>
        <v>2533670.4300000002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82">
        <v>0</v>
      </c>
      <c r="K84" s="77">
        <v>0</v>
      </c>
      <c r="L84" s="77">
        <v>481.94</v>
      </c>
      <c r="M84" s="77">
        <v>2500476.6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90">
        <v>33193.83</v>
      </c>
      <c r="AC84" s="77">
        <v>0</v>
      </c>
      <c r="AD84" s="77">
        <v>0</v>
      </c>
      <c r="AE84" s="79" t="s">
        <v>65</v>
      </c>
      <c r="AF84" s="79">
        <v>2021</v>
      </c>
      <c r="AG84" s="80">
        <v>2021</v>
      </c>
    </row>
    <row r="85" spans="1:33" s="1" customFormat="1" ht="12.75">
      <c r="A85" s="98">
        <v>21</v>
      </c>
      <c r="B85" s="76" t="s">
        <v>230</v>
      </c>
      <c r="C85" s="77">
        <f t="shared" si="2"/>
        <v>7415740.2200000007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82">
        <v>0</v>
      </c>
      <c r="K85" s="77">
        <v>0</v>
      </c>
      <c r="L85" s="77">
        <v>882</v>
      </c>
      <c r="M85" s="77">
        <v>7214205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90">
        <v>95768.57</v>
      </c>
      <c r="AC85" s="77">
        <v>105766.65</v>
      </c>
      <c r="AD85" s="77">
        <v>0</v>
      </c>
      <c r="AE85" s="79">
        <v>2021</v>
      </c>
      <c r="AF85" s="79">
        <v>2021</v>
      </c>
      <c r="AG85" s="80">
        <v>2021</v>
      </c>
    </row>
    <row r="86" spans="1:33" s="1" customFormat="1" ht="12.75">
      <c r="A86" s="98">
        <v>22</v>
      </c>
      <c r="B86" s="76" t="s">
        <v>231</v>
      </c>
      <c r="C86" s="77">
        <f t="shared" si="2"/>
        <v>4896179.7299999995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82">
        <v>0</v>
      </c>
      <c r="K86" s="77">
        <v>0</v>
      </c>
      <c r="L86" s="77">
        <v>848</v>
      </c>
      <c r="M86" s="90">
        <v>4727725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90">
        <v>62760.55</v>
      </c>
      <c r="AC86" s="77">
        <v>105694.18</v>
      </c>
      <c r="AD86" s="77">
        <v>0</v>
      </c>
      <c r="AE86" s="79">
        <v>2021</v>
      </c>
      <c r="AF86" s="79">
        <v>2021</v>
      </c>
      <c r="AG86" s="80">
        <v>2021</v>
      </c>
    </row>
    <row r="87" spans="1:33" s="1" customFormat="1" ht="12.75">
      <c r="A87" s="98">
        <v>23</v>
      </c>
      <c r="B87" s="76" t="s">
        <v>232</v>
      </c>
      <c r="C87" s="77">
        <f t="shared" si="2"/>
        <v>3292242.61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82">
        <v>0</v>
      </c>
      <c r="K87" s="77">
        <v>0</v>
      </c>
      <c r="L87" s="77">
        <v>565</v>
      </c>
      <c r="M87" s="77">
        <v>3166334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90">
        <v>42033.08</v>
      </c>
      <c r="AC87" s="77">
        <v>83875.53</v>
      </c>
      <c r="AD87" s="77">
        <v>0</v>
      </c>
      <c r="AE87" s="79">
        <v>2021</v>
      </c>
      <c r="AF87" s="79">
        <v>2021</v>
      </c>
      <c r="AG87" s="80">
        <v>2021</v>
      </c>
    </row>
    <row r="88" spans="1:33" s="1" customFormat="1" ht="12.75">
      <c r="A88" s="98">
        <v>24</v>
      </c>
      <c r="B88" s="76" t="s">
        <v>135</v>
      </c>
      <c r="C88" s="77">
        <f t="shared" si="2"/>
        <v>2957619.0999999996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118">
        <v>2</v>
      </c>
      <c r="K88" s="77">
        <v>2957619.0999999996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80" t="s">
        <v>65</v>
      </c>
      <c r="AF88" s="79">
        <v>2021</v>
      </c>
      <c r="AG88" s="80" t="s">
        <v>65</v>
      </c>
    </row>
    <row r="89" spans="1:33" s="1" customFormat="1" ht="12.75">
      <c r="A89" s="98">
        <v>25</v>
      </c>
      <c r="B89" s="76" t="s">
        <v>236</v>
      </c>
      <c r="C89" s="77">
        <f t="shared" si="2"/>
        <v>2930743.46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82">
        <v>0</v>
      </c>
      <c r="K89" s="77">
        <v>0</v>
      </c>
      <c r="L89" s="77">
        <v>600</v>
      </c>
      <c r="M89" s="77">
        <v>2823071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90">
        <v>37476.269999999997</v>
      </c>
      <c r="AC89" s="77">
        <v>70196.19</v>
      </c>
      <c r="AD89" s="77">
        <v>0</v>
      </c>
      <c r="AE89" s="79">
        <v>2021</v>
      </c>
      <c r="AF89" s="79">
        <v>2021</v>
      </c>
      <c r="AG89" s="80">
        <v>2021</v>
      </c>
    </row>
    <row r="90" spans="1:33" s="1" customFormat="1" ht="12.75">
      <c r="A90" s="98">
        <v>26</v>
      </c>
      <c r="B90" s="76" t="s">
        <v>237</v>
      </c>
      <c r="C90" s="77">
        <f t="shared" si="2"/>
        <v>2227389.04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82">
        <v>0</v>
      </c>
      <c r="K90" s="77">
        <v>0</v>
      </c>
      <c r="L90" s="90">
        <v>410</v>
      </c>
      <c r="M90" s="90">
        <v>2134221.4900000002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90">
        <v>28331.79</v>
      </c>
      <c r="AC90" s="91">
        <v>64835.76</v>
      </c>
      <c r="AD90" s="77">
        <v>0</v>
      </c>
      <c r="AE90" s="79">
        <v>2021</v>
      </c>
      <c r="AF90" s="79">
        <v>2021</v>
      </c>
      <c r="AG90" s="80">
        <v>2021</v>
      </c>
    </row>
    <row r="91" spans="1:33" s="1" customFormat="1" ht="12.75">
      <c r="A91" s="98">
        <v>27</v>
      </c>
      <c r="B91" s="76" t="s">
        <v>189</v>
      </c>
      <c r="C91" s="77">
        <f t="shared" si="2"/>
        <v>11628214.93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82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90">
        <v>2379</v>
      </c>
      <c r="Q91" s="90">
        <v>11573530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90">
        <v>54684.93</v>
      </c>
      <c r="AC91" s="90">
        <v>0</v>
      </c>
      <c r="AD91" s="77">
        <v>0</v>
      </c>
      <c r="AE91" s="79" t="s">
        <v>65</v>
      </c>
      <c r="AF91" s="79">
        <v>2021</v>
      </c>
      <c r="AG91" s="80">
        <v>2021</v>
      </c>
    </row>
    <row r="92" spans="1:33" s="1" customFormat="1" ht="12.75">
      <c r="A92" s="98">
        <v>28</v>
      </c>
      <c r="B92" s="76" t="s">
        <v>227</v>
      </c>
      <c r="C92" s="77">
        <f t="shared" si="2"/>
        <v>3026054.9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82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90">
        <v>121.1</v>
      </c>
      <c r="S92" s="90">
        <v>3011824.03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90">
        <v>14230.87</v>
      </c>
      <c r="AC92" s="90">
        <v>0</v>
      </c>
      <c r="AD92" s="77">
        <v>0</v>
      </c>
      <c r="AE92" s="79" t="s">
        <v>65</v>
      </c>
      <c r="AF92" s="79">
        <v>2021</v>
      </c>
      <c r="AG92" s="80">
        <v>2021</v>
      </c>
    </row>
    <row r="93" spans="1:33" s="1" customFormat="1" ht="12.75">
      <c r="A93" s="98">
        <v>29</v>
      </c>
      <c r="B93" s="76" t="s">
        <v>244</v>
      </c>
      <c r="C93" s="77">
        <f t="shared" si="2"/>
        <v>1498304.0199999998</v>
      </c>
      <c r="D93" s="77">
        <v>0</v>
      </c>
      <c r="E93" s="77">
        <v>0</v>
      </c>
      <c r="F93" s="77">
        <v>0</v>
      </c>
      <c r="G93" s="77">
        <v>0</v>
      </c>
      <c r="H93" s="77">
        <v>1391686</v>
      </c>
      <c r="I93" s="77">
        <v>0</v>
      </c>
      <c r="J93" s="82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90">
        <v>18474.63</v>
      </c>
      <c r="AC93" s="96">
        <v>88143.39</v>
      </c>
      <c r="AD93" s="77">
        <v>0</v>
      </c>
      <c r="AE93" s="79">
        <v>2021</v>
      </c>
      <c r="AF93" s="79">
        <v>2021</v>
      </c>
      <c r="AG93" s="80">
        <v>2021</v>
      </c>
    </row>
    <row r="94" spans="1:33" s="1" customFormat="1" ht="12.75">
      <c r="A94" s="98">
        <v>30</v>
      </c>
      <c r="B94" s="76" t="s">
        <v>183</v>
      </c>
      <c r="C94" s="77">
        <f t="shared" si="2"/>
        <v>375226.5</v>
      </c>
      <c r="D94" s="77">
        <v>0</v>
      </c>
      <c r="E94" s="77">
        <v>0</v>
      </c>
      <c r="F94" s="77">
        <v>0</v>
      </c>
      <c r="G94" s="77">
        <v>0</v>
      </c>
      <c r="H94" s="97">
        <v>375226.5</v>
      </c>
      <c r="I94" s="77">
        <v>0</v>
      </c>
      <c r="J94" s="82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9" t="s">
        <v>65</v>
      </c>
      <c r="AF94" s="79">
        <v>2018</v>
      </c>
      <c r="AG94" s="79" t="s">
        <v>65</v>
      </c>
    </row>
    <row r="95" spans="1:33" s="1" customFormat="1" ht="12.75">
      <c r="A95" s="98">
        <v>31</v>
      </c>
      <c r="B95" s="76" t="s">
        <v>184</v>
      </c>
      <c r="C95" s="77">
        <f t="shared" si="2"/>
        <v>160103.5</v>
      </c>
      <c r="D95" s="77">
        <v>0</v>
      </c>
      <c r="E95" s="77">
        <v>0</v>
      </c>
      <c r="F95" s="77">
        <v>0</v>
      </c>
      <c r="G95" s="77">
        <v>0</v>
      </c>
      <c r="H95" s="97">
        <v>160103.5</v>
      </c>
      <c r="I95" s="77">
        <v>0</v>
      </c>
      <c r="J95" s="82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9" t="s">
        <v>65</v>
      </c>
      <c r="AF95" s="79">
        <v>2018</v>
      </c>
      <c r="AG95" s="79" t="s">
        <v>65</v>
      </c>
    </row>
    <row r="96" spans="1:33" s="1" customFormat="1" ht="12.75">
      <c r="A96" s="98">
        <v>32</v>
      </c>
      <c r="B96" s="76" t="s">
        <v>258</v>
      </c>
      <c r="C96" s="77">
        <f t="shared" si="2"/>
        <v>5163065.4399999995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82">
        <v>0</v>
      </c>
      <c r="K96" s="77">
        <v>0</v>
      </c>
      <c r="L96" s="77">
        <v>679.6</v>
      </c>
      <c r="M96" s="77">
        <v>5012688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90">
        <v>66543.429999999993</v>
      </c>
      <c r="AC96" s="77">
        <v>83834.009999999995</v>
      </c>
      <c r="AD96" s="77">
        <v>0</v>
      </c>
      <c r="AE96" s="79">
        <v>2021</v>
      </c>
      <c r="AF96" s="79">
        <v>2021</v>
      </c>
      <c r="AG96" s="80">
        <v>2021</v>
      </c>
    </row>
    <row r="97" spans="1:33" s="1" customFormat="1" ht="12.75">
      <c r="A97" s="98">
        <v>33</v>
      </c>
      <c r="B97" s="76" t="s">
        <v>259</v>
      </c>
      <c r="C97" s="77">
        <f t="shared" si="2"/>
        <v>6139793.3400000008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82">
        <v>0</v>
      </c>
      <c r="K97" s="77">
        <v>0</v>
      </c>
      <c r="L97" s="77">
        <v>752</v>
      </c>
      <c r="M97" s="90">
        <v>5973652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90">
        <v>79300.23</v>
      </c>
      <c r="AC97" s="77">
        <v>86841.11</v>
      </c>
      <c r="AD97" s="77">
        <v>0</v>
      </c>
      <c r="AE97" s="79">
        <v>2021</v>
      </c>
      <c r="AF97" s="79">
        <v>2021</v>
      </c>
      <c r="AG97" s="80">
        <v>2021</v>
      </c>
    </row>
    <row r="98" spans="1:33" s="1" customFormat="1" ht="12.75">
      <c r="A98" s="98">
        <v>34</v>
      </c>
      <c r="B98" s="76" t="s">
        <v>260</v>
      </c>
      <c r="C98" s="77">
        <f t="shared" si="2"/>
        <v>2022628.16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149">
        <v>1</v>
      </c>
      <c r="K98" s="91">
        <v>1890630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28359.45</v>
      </c>
      <c r="AC98" s="90">
        <v>103638.71</v>
      </c>
      <c r="AD98" s="77">
        <v>0</v>
      </c>
      <c r="AE98" s="79">
        <v>2021</v>
      </c>
      <c r="AF98" s="79">
        <v>2021</v>
      </c>
      <c r="AG98" s="79">
        <v>2021</v>
      </c>
    </row>
    <row r="99" spans="1:33" s="1" customFormat="1" ht="12.75">
      <c r="A99" s="98">
        <v>35</v>
      </c>
      <c r="B99" s="76" t="s">
        <v>261</v>
      </c>
      <c r="C99" s="77">
        <f t="shared" si="2"/>
        <v>11734187.810000001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149">
        <v>6</v>
      </c>
      <c r="K99" s="91">
        <v>11446329.600000001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171694.94</v>
      </c>
      <c r="AC99" s="90">
        <v>116163.27</v>
      </c>
      <c r="AD99" s="77">
        <v>0</v>
      </c>
      <c r="AE99" s="79">
        <v>2021</v>
      </c>
      <c r="AF99" s="79">
        <v>2021</v>
      </c>
      <c r="AG99" s="79">
        <v>2021</v>
      </c>
    </row>
    <row r="100" spans="1:33" s="1" customFormat="1" ht="12.75">
      <c r="A100" s="98">
        <v>36</v>
      </c>
      <c r="B100" s="76" t="s">
        <v>148</v>
      </c>
      <c r="C100" s="77">
        <f>D100+E100+F100+G100+H100+I100+K100+M100+O100+Q100+S100+T100+U100+V100+W100+X100+Y100+Z100+AA100+AB100+AC100+AD100</f>
        <v>90029.61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118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90">
        <v>90029.61</v>
      </c>
      <c r="AD100" s="77">
        <v>0</v>
      </c>
      <c r="AE100" s="79">
        <v>2021</v>
      </c>
      <c r="AF100" s="79" t="s">
        <v>65</v>
      </c>
      <c r="AG100" s="79" t="s">
        <v>65</v>
      </c>
    </row>
    <row r="101" spans="1:33" s="1" customFormat="1" ht="12.75">
      <c r="A101" s="98">
        <v>37</v>
      </c>
      <c r="B101" s="76" t="s">
        <v>128</v>
      </c>
      <c r="C101" s="77">
        <f>D101+E101+F101+G101+H101+I101+K101+M101+O101+Q101+S101+T101+U101+V101+W101+X101+Y101+Z101+AA101+AB101+AC101+AD101</f>
        <v>91994.559999999998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118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90">
        <v>91994.559999999998</v>
      </c>
      <c r="AD101" s="77">
        <v>0</v>
      </c>
      <c r="AE101" s="79">
        <v>2021</v>
      </c>
      <c r="AF101" s="79" t="s">
        <v>65</v>
      </c>
      <c r="AG101" s="79" t="s">
        <v>65</v>
      </c>
    </row>
    <row r="102" spans="1:33" s="1" customFormat="1" ht="12.75">
      <c r="A102" s="98">
        <v>38</v>
      </c>
      <c r="B102" s="76" t="s">
        <v>278</v>
      </c>
      <c r="C102" s="77">
        <f>D102+E102+F102+G102+H102+I102+K102+M102+O102+Q102+S102+T102+U102+V102+W102+X102+Y102+Z102+AA102+AB102+AC102+AD102</f>
        <v>1866585.09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118">
        <v>1</v>
      </c>
      <c r="K102" s="77">
        <v>1751182.8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26267.74</v>
      </c>
      <c r="AC102" s="90">
        <v>89134.55</v>
      </c>
      <c r="AD102" s="77">
        <v>0</v>
      </c>
      <c r="AE102" s="79">
        <v>2021</v>
      </c>
      <c r="AF102" s="79">
        <v>2021</v>
      </c>
      <c r="AG102" s="79">
        <v>2021</v>
      </c>
    </row>
    <row r="103" spans="1:33" s="1" customFormat="1" ht="12.75">
      <c r="A103" s="98">
        <v>39</v>
      </c>
      <c r="B103" s="76" t="s">
        <v>279</v>
      </c>
      <c r="C103" s="77">
        <f>D103+E103+F103+G103+H103+I103+K103+M103+O103+Q103+S103+T103+U103+V103+W103+X103+Y103+Z103+AA103+AB103+AC103+AD103</f>
        <v>3646248.4499999997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118">
        <v>2</v>
      </c>
      <c r="K103" s="77">
        <v>3495952.8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52439.29</v>
      </c>
      <c r="AC103" s="90">
        <v>97856.36</v>
      </c>
      <c r="AD103" s="77">
        <v>0</v>
      </c>
      <c r="AE103" s="79">
        <v>2021</v>
      </c>
      <c r="AF103" s="79">
        <v>2021</v>
      </c>
      <c r="AG103" s="79">
        <v>2021</v>
      </c>
    </row>
    <row r="104" spans="1:33" s="1" customFormat="1" ht="12.75">
      <c r="A104" s="98">
        <v>40</v>
      </c>
      <c r="B104" s="76" t="s">
        <v>280</v>
      </c>
      <c r="C104" s="77">
        <f t="shared" si="2"/>
        <v>5410266.4400000004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118">
        <v>3</v>
      </c>
      <c r="K104" s="77">
        <v>5233950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78509.25</v>
      </c>
      <c r="AC104" s="90">
        <v>97807.19</v>
      </c>
      <c r="AD104" s="77">
        <v>0</v>
      </c>
      <c r="AE104" s="79">
        <v>2021</v>
      </c>
      <c r="AF104" s="79">
        <v>2021</v>
      </c>
      <c r="AG104" s="79">
        <v>2021</v>
      </c>
    </row>
    <row r="105" spans="1:33" s="1" customFormat="1" ht="12.75">
      <c r="A105" s="98">
        <v>41</v>
      </c>
      <c r="B105" s="76" t="s">
        <v>113</v>
      </c>
      <c r="C105" s="77">
        <f t="shared" si="2"/>
        <v>4651191.3999999994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82">
        <v>0</v>
      </c>
      <c r="K105" s="77">
        <v>0</v>
      </c>
      <c r="L105" s="77">
        <v>747.59</v>
      </c>
      <c r="M105" s="77">
        <v>4543203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90">
        <v>60311.02</v>
      </c>
      <c r="AC105" s="90">
        <v>47677.38</v>
      </c>
      <c r="AD105" s="77">
        <v>0</v>
      </c>
      <c r="AE105" s="79">
        <v>2021</v>
      </c>
      <c r="AF105" s="79">
        <v>2021</v>
      </c>
      <c r="AG105" s="79">
        <v>2021</v>
      </c>
    </row>
    <row r="106" spans="1:33" s="1" customFormat="1" ht="12.75">
      <c r="A106" s="98">
        <v>42</v>
      </c>
      <c r="B106" s="76" t="s">
        <v>245</v>
      </c>
      <c r="C106" s="77">
        <f t="shared" si="2"/>
        <v>106040.56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82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0</v>
      </c>
      <c r="AC106" s="77">
        <v>106040.56</v>
      </c>
      <c r="AD106" s="77">
        <v>0</v>
      </c>
      <c r="AE106" s="79">
        <v>2021</v>
      </c>
      <c r="AF106" s="79" t="s">
        <v>65</v>
      </c>
      <c r="AG106" s="79" t="s">
        <v>65</v>
      </c>
    </row>
    <row r="107" spans="1:33" s="1" customFormat="1" ht="12.75">
      <c r="A107" s="98">
        <v>43</v>
      </c>
      <c r="B107" s="76" t="s">
        <v>123</v>
      </c>
      <c r="C107" s="77">
        <f t="shared" si="2"/>
        <v>3291829.8200000003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82">
        <v>0</v>
      </c>
      <c r="K107" s="77">
        <v>0</v>
      </c>
      <c r="L107" s="77">
        <v>761.1</v>
      </c>
      <c r="M107" s="77">
        <v>3128774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77">
        <v>0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33143.1</v>
      </c>
      <c r="AC107" s="90">
        <v>129912.72</v>
      </c>
      <c r="AD107" s="77">
        <v>0</v>
      </c>
      <c r="AE107" s="79">
        <v>2021</v>
      </c>
      <c r="AF107" s="79">
        <v>2021</v>
      </c>
      <c r="AG107" s="79">
        <v>2021</v>
      </c>
    </row>
    <row r="108" spans="1:33" s="60" customFormat="1" ht="13.9" customHeight="1">
      <c r="A108" s="151" t="s">
        <v>238</v>
      </c>
      <c r="B108" s="152"/>
      <c r="C108" s="106">
        <f>SUM(C109:C151)</f>
        <v>235624513.63999999</v>
      </c>
      <c r="D108" s="106">
        <f t="shared" ref="D108:AD108" si="3">SUM(D109:D151)</f>
        <v>0</v>
      </c>
      <c r="E108" s="106">
        <f t="shared" si="3"/>
        <v>0</v>
      </c>
      <c r="F108" s="106">
        <f t="shared" si="3"/>
        <v>30688173</v>
      </c>
      <c r="G108" s="106">
        <f t="shared" si="3"/>
        <v>0</v>
      </c>
      <c r="H108" s="106">
        <f t="shared" si="3"/>
        <v>1074076.8500000001</v>
      </c>
      <c r="I108" s="106">
        <f t="shared" si="3"/>
        <v>0</v>
      </c>
      <c r="J108" s="106">
        <f t="shared" si="3"/>
        <v>5</v>
      </c>
      <c r="K108" s="106">
        <f t="shared" si="3"/>
        <v>9472462.0099999998</v>
      </c>
      <c r="L108" s="106">
        <f t="shared" si="3"/>
        <v>19864.2</v>
      </c>
      <c r="M108" s="106">
        <f t="shared" si="3"/>
        <v>159440368.98999998</v>
      </c>
      <c r="N108" s="106">
        <f t="shared" si="3"/>
        <v>0</v>
      </c>
      <c r="O108" s="106">
        <f t="shared" si="3"/>
        <v>0</v>
      </c>
      <c r="P108" s="106">
        <f t="shared" si="3"/>
        <v>1983</v>
      </c>
      <c r="Q108" s="106">
        <f t="shared" si="3"/>
        <v>13937132.07</v>
      </c>
      <c r="R108" s="106">
        <f t="shared" si="3"/>
        <v>19.07</v>
      </c>
      <c r="S108" s="106">
        <f t="shared" si="3"/>
        <v>1424684.89</v>
      </c>
      <c r="T108" s="106">
        <f t="shared" si="3"/>
        <v>0</v>
      </c>
      <c r="U108" s="106">
        <f t="shared" si="3"/>
        <v>0</v>
      </c>
      <c r="V108" s="106">
        <f t="shared" si="3"/>
        <v>0</v>
      </c>
      <c r="W108" s="106">
        <f t="shared" si="3"/>
        <v>0</v>
      </c>
      <c r="X108" s="106">
        <f t="shared" si="3"/>
        <v>0</v>
      </c>
      <c r="Y108" s="106">
        <f t="shared" si="3"/>
        <v>0</v>
      </c>
      <c r="Z108" s="106">
        <f t="shared" si="3"/>
        <v>0</v>
      </c>
      <c r="AA108" s="106">
        <f t="shared" si="3"/>
        <v>10684086</v>
      </c>
      <c r="AB108" s="106">
        <f t="shared" si="3"/>
        <v>3305919.5999999996</v>
      </c>
      <c r="AC108" s="106">
        <f t="shared" si="3"/>
        <v>5357610.2299999986</v>
      </c>
      <c r="AD108" s="106">
        <f t="shared" si="3"/>
        <v>240000</v>
      </c>
      <c r="AE108" s="108" t="s">
        <v>68</v>
      </c>
      <c r="AF108" s="108" t="s">
        <v>68</v>
      </c>
      <c r="AG108" s="108" t="s">
        <v>68</v>
      </c>
    </row>
    <row r="109" spans="1:33" s="1" customFormat="1" ht="12.75">
      <c r="A109" s="98">
        <v>1</v>
      </c>
      <c r="B109" s="76" t="s">
        <v>119</v>
      </c>
      <c r="C109" s="77">
        <f t="shared" ref="C109:C151" si="4">D109+E109+F109+G109+H109+I109+K109+M109+O109+Q109+S109+T109+U109+V109+W109+X109+Y109+Z109+AA109+AB109+AC109+AD109</f>
        <v>9322269.6500000004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82">
        <v>0</v>
      </c>
      <c r="K109" s="77">
        <v>0</v>
      </c>
      <c r="L109" s="77">
        <v>1118</v>
      </c>
      <c r="M109" s="77">
        <v>9026663.4900000002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  <c r="U109" s="77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f t="shared" ref="AB109:AB129" si="5">ROUND(M109*1.0593%,2)+ROUND(D109*1.0593%,2)+ROUND(E109*1.0593%,2)+ROUND(F109*1.0593%,2)+ROUND(G109*1.0593%,2)+ROUND(H109*1.0593%,2)+ROUND(I109*1.0593%,2)+ROUND(K109*1.0593%,2)+ROUND(O109*1.0593%,2)+ROUND(Q109*1.0593%,2)+ROUND(S109*1.0593%,2)+ROUND(T109*1.0593%,2)+ROUND(U109*1.0593%,2)+ROUND(V109*1.0593%,2)+ROUND(W109*1.0593%,2)+ROUND(X109*1.0593%,2)+ROUND(Y109*1.0593%,2)+ROUND(Z109*1.0593%,2)+ROUND(AA109*1.0593%,2)</f>
        <v>95619.45</v>
      </c>
      <c r="AC109" s="77">
        <v>199986.71</v>
      </c>
      <c r="AD109" s="77">
        <v>0</v>
      </c>
      <c r="AE109" s="79">
        <v>2022</v>
      </c>
      <c r="AF109" s="79">
        <v>2022</v>
      </c>
      <c r="AG109" s="80">
        <v>2022</v>
      </c>
    </row>
    <row r="110" spans="1:33" s="1" customFormat="1" ht="12.75">
      <c r="A110" s="98">
        <v>2</v>
      </c>
      <c r="B110" s="76" t="s">
        <v>115</v>
      </c>
      <c r="C110" s="77">
        <f t="shared" si="4"/>
        <v>3182601.63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82">
        <v>0</v>
      </c>
      <c r="K110" s="77">
        <v>0</v>
      </c>
      <c r="L110" s="77">
        <v>365</v>
      </c>
      <c r="M110" s="77">
        <v>2891394.92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f t="shared" si="5"/>
        <v>30628.55</v>
      </c>
      <c r="AC110" s="77">
        <v>140578.16</v>
      </c>
      <c r="AD110" s="77">
        <v>120000</v>
      </c>
      <c r="AE110" s="79">
        <v>2022</v>
      </c>
      <c r="AF110" s="79">
        <v>2022</v>
      </c>
      <c r="AG110" s="79">
        <v>2022</v>
      </c>
    </row>
    <row r="111" spans="1:33" s="1" customFormat="1" ht="12.75">
      <c r="A111" s="98">
        <v>3</v>
      </c>
      <c r="B111" s="76" t="s">
        <v>121</v>
      </c>
      <c r="C111" s="77">
        <f t="shared" si="4"/>
        <v>14290795.219999999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82">
        <v>0</v>
      </c>
      <c r="K111" s="77">
        <v>0</v>
      </c>
      <c r="L111" s="77">
        <v>1714</v>
      </c>
      <c r="M111" s="77">
        <v>13943108.859999999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f t="shared" si="5"/>
        <v>147699.35</v>
      </c>
      <c r="AC111" s="77">
        <v>199987.01</v>
      </c>
      <c r="AD111" s="77">
        <v>0</v>
      </c>
      <c r="AE111" s="79">
        <v>2022</v>
      </c>
      <c r="AF111" s="79">
        <v>2022</v>
      </c>
      <c r="AG111" s="80">
        <v>2022</v>
      </c>
    </row>
    <row r="112" spans="1:33" s="1" customFormat="1" ht="12.75">
      <c r="A112" s="98">
        <v>4</v>
      </c>
      <c r="B112" s="76" t="s">
        <v>122</v>
      </c>
      <c r="C112" s="77">
        <f t="shared" si="4"/>
        <v>4836895.78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82">
        <v>0</v>
      </c>
      <c r="K112" s="77">
        <v>0</v>
      </c>
      <c r="L112" s="77">
        <v>608</v>
      </c>
      <c r="M112" s="77">
        <v>4703516.4000000004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f t="shared" si="5"/>
        <v>49824.35</v>
      </c>
      <c r="AC112" s="77">
        <v>83555.03</v>
      </c>
      <c r="AD112" s="77">
        <v>0</v>
      </c>
      <c r="AE112" s="79">
        <v>2022</v>
      </c>
      <c r="AF112" s="79">
        <v>2022</v>
      </c>
      <c r="AG112" s="80">
        <v>2022</v>
      </c>
    </row>
    <row r="113" spans="1:33" s="1" customFormat="1" ht="12.75">
      <c r="A113" s="98">
        <v>5</v>
      </c>
      <c r="B113" s="76" t="s">
        <v>245</v>
      </c>
      <c r="C113" s="77">
        <f t="shared" si="4"/>
        <v>2406743.5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82">
        <v>0</v>
      </c>
      <c r="K113" s="77">
        <v>0</v>
      </c>
      <c r="L113" s="77">
        <v>370</v>
      </c>
      <c r="M113" s="77">
        <v>2381516.1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f t="shared" si="5"/>
        <v>25227.4</v>
      </c>
      <c r="AC113" s="77">
        <v>0</v>
      </c>
      <c r="AD113" s="77">
        <v>0</v>
      </c>
      <c r="AE113" s="79" t="s">
        <v>65</v>
      </c>
      <c r="AF113" s="79">
        <v>2022</v>
      </c>
      <c r="AG113" s="80">
        <v>2022</v>
      </c>
    </row>
    <row r="114" spans="1:33" s="1" customFormat="1" ht="12.75">
      <c r="A114" s="98">
        <v>6</v>
      </c>
      <c r="B114" s="76" t="s">
        <v>124</v>
      </c>
      <c r="C114" s="77">
        <f t="shared" si="4"/>
        <v>502321.57</v>
      </c>
      <c r="D114" s="77">
        <v>0</v>
      </c>
      <c r="E114" s="77">
        <v>0</v>
      </c>
      <c r="F114" s="77">
        <v>0</v>
      </c>
      <c r="G114" s="77">
        <v>0</v>
      </c>
      <c r="H114" s="77">
        <v>451139.9</v>
      </c>
      <c r="I114" s="77">
        <v>0</v>
      </c>
      <c r="J114" s="82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f t="shared" si="5"/>
        <v>4778.92</v>
      </c>
      <c r="AC114" s="77">
        <v>46402.75</v>
      </c>
      <c r="AD114" s="77">
        <v>0</v>
      </c>
      <c r="AE114" s="79">
        <v>2022</v>
      </c>
      <c r="AF114" s="79">
        <v>2022</v>
      </c>
      <c r="AG114" s="80">
        <v>2022</v>
      </c>
    </row>
    <row r="115" spans="1:33" s="1" customFormat="1" ht="12.75">
      <c r="A115" s="98">
        <v>7</v>
      </c>
      <c r="B115" s="76" t="s">
        <v>125</v>
      </c>
      <c r="C115" s="77">
        <f t="shared" si="4"/>
        <v>675481.28</v>
      </c>
      <c r="D115" s="77">
        <v>0</v>
      </c>
      <c r="E115" s="77">
        <v>0</v>
      </c>
      <c r="F115" s="77">
        <v>0</v>
      </c>
      <c r="G115" s="77">
        <v>0</v>
      </c>
      <c r="H115" s="77">
        <v>622936.94999999995</v>
      </c>
      <c r="I115" s="77">
        <v>0</v>
      </c>
      <c r="J115" s="82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f t="shared" si="5"/>
        <v>6598.77</v>
      </c>
      <c r="AC115" s="77">
        <v>45945.56</v>
      </c>
      <c r="AD115" s="77">
        <v>0</v>
      </c>
      <c r="AE115" s="79">
        <v>2022</v>
      </c>
      <c r="AF115" s="79">
        <v>2022</v>
      </c>
      <c r="AG115" s="80">
        <v>2022</v>
      </c>
    </row>
    <row r="116" spans="1:33" s="1" customFormat="1" ht="12.75">
      <c r="A116" s="98">
        <v>8</v>
      </c>
      <c r="B116" s="76" t="s">
        <v>126</v>
      </c>
      <c r="C116" s="77">
        <f t="shared" si="4"/>
        <v>1479153.18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82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19.07</v>
      </c>
      <c r="S116" s="77">
        <v>1424684.89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f t="shared" si="5"/>
        <v>15091.69</v>
      </c>
      <c r="AC116" s="77">
        <v>39376.6</v>
      </c>
      <c r="AD116" s="77">
        <v>0</v>
      </c>
      <c r="AE116" s="79">
        <v>2022</v>
      </c>
      <c r="AF116" s="79">
        <v>2022</v>
      </c>
      <c r="AG116" s="80">
        <v>2022</v>
      </c>
    </row>
    <row r="117" spans="1:33" s="1" customFormat="1" ht="12.75">
      <c r="A117" s="98">
        <v>9</v>
      </c>
      <c r="B117" s="76" t="s">
        <v>127</v>
      </c>
      <c r="C117" s="77">
        <f t="shared" si="4"/>
        <v>8538566.9199999999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82">
        <v>0</v>
      </c>
      <c r="K117" s="77">
        <v>0</v>
      </c>
      <c r="L117" s="77">
        <v>1024</v>
      </c>
      <c r="M117" s="77">
        <v>8258302.7599999998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f t="shared" si="5"/>
        <v>87480.2</v>
      </c>
      <c r="AC117" s="77">
        <v>192783.96</v>
      </c>
      <c r="AD117" s="77">
        <v>0</v>
      </c>
      <c r="AE117" s="79">
        <v>2022</v>
      </c>
      <c r="AF117" s="79">
        <v>2022</v>
      </c>
      <c r="AG117" s="80">
        <v>2022</v>
      </c>
    </row>
    <row r="118" spans="1:33" s="1" customFormat="1" ht="12.75">
      <c r="A118" s="98">
        <v>10</v>
      </c>
      <c r="B118" s="76" t="s">
        <v>129</v>
      </c>
      <c r="C118" s="77">
        <f t="shared" si="4"/>
        <v>5006850.82</v>
      </c>
      <c r="D118" s="77">
        <v>0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82">
        <v>0</v>
      </c>
      <c r="K118" s="77">
        <v>0</v>
      </c>
      <c r="L118" s="77">
        <v>614</v>
      </c>
      <c r="M118" s="77">
        <v>4868033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f t="shared" si="5"/>
        <v>51567.07</v>
      </c>
      <c r="AC118" s="77">
        <v>87250.75</v>
      </c>
      <c r="AD118" s="77">
        <v>0</v>
      </c>
      <c r="AE118" s="79">
        <v>2022</v>
      </c>
      <c r="AF118" s="79">
        <v>2022</v>
      </c>
      <c r="AG118" s="80">
        <v>2022</v>
      </c>
    </row>
    <row r="119" spans="1:33" s="1" customFormat="1" ht="12.75">
      <c r="A119" s="98">
        <v>11</v>
      </c>
      <c r="B119" s="76" t="s">
        <v>130</v>
      </c>
      <c r="C119" s="77">
        <f t="shared" si="4"/>
        <v>4111496.13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82">
        <v>0</v>
      </c>
      <c r="K119" s="77">
        <v>0</v>
      </c>
      <c r="L119" s="77">
        <v>483</v>
      </c>
      <c r="M119" s="77">
        <v>3958400.27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f t="shared" si="5"/>
        <v>41931.33</v>
      </c>
      <c r="AC119" s="77">
        <v>111164.53</v>
      </c>
      <c r="AD119" s="77">
        <v>0</v>
      </c>
      <c r="AE119" s="79">
        <v>2022</v>
      </c>
      <c r="AF119" s="79">
        <v>2022</v>
      </c>
      <c r="AG119" s="80">
        <v>2022</v>
      </c>
    </row>
    <row r="120" spans="1:33" s="1" customFormat="1" ht="12.75">
      <c r="A120" s="98">
        <v>12</v>
      </c>
      <c r="B120" s="76" t="s">
        <v>131</v>
      </c>
      <c r="C120" s="77">
        <f t="shared" si="4"/>
        <v>12515130.759999998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82">
        <v>0</v>
      </c>
      <c r="K120" s="77">
        <v>0</v>
      </c>
      <c r="L120" s="77">
        <v>1501</v>
      </c>
      <c r="M120" s="77">
        <v>12186068.369999999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0</v>
      </c>
      <c r="AA120" s="77">
        <v>0</v>
      </c>
      <c r="AB120" s="77">
        <f t="shared" si="5"/>
        <v>129087.02</v>
      </c>
      <c r="AC120" s="77">
        <v>199975.37</v>
      </c>
      <c r="AD120" s="77">
        <v>0</v>
      </c>
      <c r="AE120" s="79">
        <v>2022</v>
      </c>
      <c r="AF120" s="79">
        <v>2022</v>
      </c>
      <c r="AG120" s="80">
        <v>2022</v>
      </c>
    </row>
    <row r="121" spans="1:33" s="1" customFormat="1" ht="12.75">
      <c r="A121" s="98">
        <v>13</v>
      </c>
      <c r="B121" s="76" t="s">
        <v>132</v>
      </c>
      <c r="C121" s="77">
        <f t="shared" si="4"/>
        <v>5107819.74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82">
        <v>0</v>
      </c>
      <c r="K121" s="77">
        <v>0</v>
      </c>
      <c r="L121" s="77">
        <v>600</v>
      </c>
      <c r="M121" s="77">
        <v>4952302.0199999996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0</v>
      </c>
      <c r="X121" s="77">
        <v>0</v>
      </c>
      <c r="Y121" s="77">
        <v>0</v>
      </c>
      <c r="Z121" s="77">
        <v>0</v>
      </c>
      <c r="AA121" s="77">
        <v>0</v>
      </c>
      <c r="AB121" s="77">
        <f t="shared" si="5"/>
        <v>52459.74</v>
      </c>
      <c r="AC121" s="77">
        <v>103057.98</v>
      </c>
      <c r="AD121" s="77">
        <v>0</v>
      </c>
      <c r="AE121" s="79">
        <v>2022</v>
      </c>
      <c r="AF121" s="79">
        <v>2022</v>
      </c>
      <c r="AG121" s="80">
        <v>2022</v>
      </c>
    </row>
    <row r="122" spans="1:33" s="1" customFormat="1" ht="12.75">
      <c r="A122" s="98">
        <v>14</v>
      </c>
      <c r="B122" s="76" t="s">
        <v>133</v>
      </c>
      <c r="C122" s="77">
        <f t="shared" si="4"/>
        <v>3756819.94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82">
        <v>0</v>
      </c>
      <c r="K122" s="77">
        <v>0</v>
      </c>
      <c r="L122" s="77">
        <v>499</v>
      </c>
      <c r="M122" s="77">
        <v>3650054.6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0</v>
      </c>
      <c r="AB122" s="77">
        <f t="shared" si="5"/>
        <v>38665.03</v>
      </c>
      <c r="AC122" s="77">
        <v>68100.31</v>
      </c>
      <c r="AD122" s="77">
        <v>0</v>
      </c>
      <c r="AE122" s="79">
        <v>2022</v>
      </c>
      <c r="AF122" s="79">
        <v>2022</v>
      </c>
      <c r="AG122" s="80">
        <v>2022</v>
      </c>
    </row>
    <row r="123" spans="1:33" s="1" customFormat="1" ht="12.75">
      <c r="A123" s="98">
        <v>15</v>
      </c>
      <c r="B123" s="76" t="s">
        <v>134</v>
      </c>
      <c r="C123" s="77">
        <f t="shared" si="4"/>
        <v>5373460.6599999992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82">
        <v>0</v>
      </c>
      <c r="K123" s="77">
        <v>0</v>
      </c>
      <c r="L123" s="77">
        <v>636.5</v>
      </c>
      <c r="M123" s="77">
        <v>5237194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f t="shared" si="5"/>
        <v>55477.599999999999</v>
      </c>
      <c r="AC123" s="77">
        <v>80789.06</v>
      </c>
      <c r="AD123" s="77">
        <v>0</v>
      </c>
      <c r="AE123" s="79">
        <v>2022</v>
      </c>
      <c r="AF123" s="79">
        <v>2022</v>
      </c>
      <c r="AG123" s="80">
        <v>2022</v>
      </c>
    </row>
    <row r="124" spans="1:33" s="1" customFormat="1" ht="12.75">
      <c r="A124" s="98">
        <v>16</v>
      </c>
      <c r="B124" s="76" t="s">
        <v>136</v>
      </c>
      <c r="C124" s="77">
        <f t="shared" si="4"/>
        <v>3149821.57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82">
        <v>0</v>
      </c>
      <c r="K124" s="77">
        <v>0</v>
      </c>
      <c r="L124" s="77">
        <v>370</v>
      </c>
      <c r="M124" s="77">
        <v>3053863.08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f t="shared" si="5"/>
        <v>32349.57</v>
      </c>
      <c r="AC124" s="77">
        <v>63608.92</v>
      </c>
      <c r="AD124" s="77">
        <v>0</v>
      </c>
      <c r="AE124" s="79">
        <v>2022</v>
      </c>
      <c r="AF124" s="79">
        <v>2022</v>
      </c>
      <c r="AG124" s="80">
        <v>2022</v>
      </c>
    </row>
    <row r="125" spans="1:33" s="1" customFormat="1" ht="12.75">
      <c r="A125" s="98">
        <v>17</v>
      </c>
      <c r="B125" s="76" t="s">
        <v>137</v>
      </c>
      <c r="C125" s="77">
        <f>D125+E125+F125+G125+H125+I125+K125+M125+O125+Q125+S125+T125+U125+V125+W125+X125+Y125+Z125+AA125+AB125+AC125+AD125</f>
        <v>4721695.24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82">
        <v>0</v>
      </c>
      <c r="K125" s="77">
        <v>0</v>
      </c>
      <c r="L125" s="77">
        <v>559</v>
      </c>
      <c r="M125" s="77">
        <v>4604699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f t="shared" si="5"/>
        <v>48777.58</v>
      </c>
      <c r="AC125" s="77">
        <v>68218.66</v>
      </c>
      <c r="AD125" s="77">
        <v>0</v>
      </c>
      <c r="AE125" s="79">
        <v>2022</v>
      </c>
      <c r="AF125" s="79">
        <v>2022</v>
      </c>
      <c r="AG125" s="80">
        <v>2022</v>
      </c>
    </row>
    <row r="126" spans="1:33" s="1" customFormat="1" ht="12.75">
      <c r="A126" s="98">
        <v>18</v>
      </c>
      <c r="B126" s="76" t="s">
        <v>138</v>
      </c>
      <c r="C126" s="77">
        <f>D126+E126+F126+G126+H126+I126+K126+M126+O126+Q126+S126+T126+U126+V126+W126+X126+Y126+Z126+AA126+AB126+AC126+AD126</f>
        <v>2708241.96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82">
        <v>0</v>
      </c>
      <c r="K126" s="77">
        <v>0</v>
      </c>
      <c r="L126" s="77">
        <v>396</v>
      </c>
      <c r="M126" s="77">
        <v>2548865.88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f t="shared" si="5"/>
        <v>27000.14</v>
      </c>
      <c r="AC126" s="77">
        <v>132375.94</v>
      </c>
      <c r="AD126" s="77">
        <v>0</v>
      </c>
      <c r="AE126" s="79">
        <v>2022</v>
      </c>
      <c r="AF126" s="79">
        <v>2022</v>
      </c>
      <c r="AG126" s="80">
        <v>2022</v>
      </c>
    </row>
    <row r="127" spans="1:33" s="1" customFormat="1" ht="12.75">
      <c r="A127" s="98">
        <v>19</v>
      </c>
      <c r="B127" s="76" t="s">
        <v>284</v>
      </c>
      <c r="C127" s="77">
        <f t="shared" si="4"/>
        <v>26708172.82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82">
        <v>0</v>
      </c>
      <c r="K127" s="77">
        <v>0</v>
      </c>
      <c r="L127" s="77">
        <v>1490</v>
      </c>
      <c r="M127" s="77">
        <v>12095329.02</v>
      </c>
      <c r="N127" s="77">
        <v>0</v>
      </c>
      <c r="O127" s="77">
        <v>0</v>
      </c>
      <c r="P127" s="77">
        <v>1983</v>
      </c>
      <c r="Q127" s="77">
        <v>13937132.07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f t="shared" si="5"/>
        <v>275761.86</v>
      </c>
      <c r="AC127" s="77">
        <v>399949.87</v>
      </c>
      <c r="AD127" s="77">
        <v>0</v>
      </c>
      <c r="AE127" s="79">
        <v>2022</v>
      </c>
      <c r="AF127" s="79">
        <v>2022</v>
      </c>
      <c r="AG127" s="80">
        <v>2022</v>
      </c>
    </row>
    <row r="128" spans="1:33" s="1" customFormat="1" ht="12.75">
      <c r="A128" s="98">
        <v>20</v>
      </c>
      <c r="B128" s="76" t="s">
        <v>285</v>
      </c>
      <c r="C128" s="77">
        <f>D128+E128+F128+G128+H128+I128+K128+M128+O128+Q128+S128+T128+U128+V128+W128+X128+Y128+Z128+AA128+AB128+AC128+AD128</f>
        <v>3123629.3899999997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82">
        <v>0</v>
      </c>
      <c r="K128" s="77">
        <v>0</v>
      </c>
      <c r="L128" s="77">
        <v>367</v>
      </c>
      <c r="M128" s="77">
        <v>2967449.28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0</v>
      </c>
      <c r="AB128" s="77">
        <f t="shared" si="5"/>
        <v>31434.19</v>
      </c>
      <c r="AC128" s="77">
        <v>124745.92</v>
      </c>
      <c r="AD128" s="77">
        <v>0</v>
      </c>
      <c r="AE128" s="79">
        <v>2022</v>
      </c>
      <c r="AF128" s="79">
        <v>2022</v>
      </c>
      <c r="AG128" s="80">
        <v>2022</v>
      </c>
    </row>
    <row r="129" spans="1:33" s="1" customFormat="1" ht="12.75">
      <c r="A129" s="98">
        <v>21</v>
      </c>
      <c r="B129" s="76" t="s">
        <v>289</v>
      </c>
      <c r="C129" s="77">
        <f>D129+E129+F129+G129+H129+I129+K129+M129+O129+Q129+S129+T129+U129+V129+W129+X129+Y129+Z129+AA129+AB129+AC129+AD129</f>
        <v>10953951.82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82">
        <v>0</v>
      </c>
      <c r="K129" s="77">
        <v>0</v>
      </c>
      <c r="L129" s="77">
        <v>1320</v>
      </c>
      <c r="M129" s="77">
        <f>10760386.21-119156.93</f>
        <v>10641229.280000001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f t="shared" si="5"/>
        <v>112722.54</v>
      </c>
      <c r="AC129" s="77">
        <v>200000</v>
      </c>
      <c r="AD129" s="77">
        <v>0</v>
      </c>
      <c r="AE129" s="79">
        <v>2022</v>
      </c>
      <c r="AF129" s="79">
        <v>2022</v>
      </c>
      <c r="AG129" s="80">
        <v>2022</v>
      </c>
    </row>
    <row r="130" spans="1:33" s="1" customFormat="1" ht="12.75">
      <c r="A130" s="98">
        <v>22</v>
      </c>
      <c r="B130" s="76" t="s">
        <v>120</v>
      </c>
      <c r="C130" s="77">
        <f>D130+E130+F130+G130+H130+I130+K130+M130+O130+Q130+S130+T130+U130+V130+W130+X130+Y130+Z130+AA130+AB130+AC130+AD130</f>
        <v>6064998.6200000001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82">
        <v>0</v>
      </c>
      <c r="K130" s="77">
        <v>0</v>
      </c>
      <c r="L130" s="77">
        <v>734</v>
      </c>
      <c r="M130" s="77">
        <v>5649319.0800000001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f t="shared" ref="AB130:AB151" si="6">ROUND(M130*2.14%,2)+ROUND(D130*2.14%,2)+ROUND(E130*2.14%,2)+ROUND(F130*2.14%,2)+ROUND(G130*2.14%,2)+ROUND(H130*2.14%,2)+ROUND(I130*2.14%,2)+ROUND(K130*2.14%,2)+ROUND(O130*2.14%,2)+ROUND(Q130*2.14%,2)+ROUND(S130*2.14%,2)+ROUND(T130*2.14%,2)+ROUND(U130*2.14%,2)+ROUND(V130*2.14%,2)+ROUND(W130*2.14%,2)+ROUND(X130*2.14%,2)+ROUND(Y130*2.14%,2)+ROUND(Z130*2.14%,2)+ROUND(AA130*2.14%,2)</f>
        <v>120895.43</v>
      </c>
      <c r="AC130" s="77">
        <v>174784.11</v>
      </c>
      <c r="AD130" s="77">
        <v>120000</v>
      </c>
      <c r="AE130" s="79">
        <v>2022</v>
      </c>
      <c r="AF130" s="79">
        <v>2022</v>
      </c>
      <c r="AG130" s="80">
        <v>2022</v>
      </c>
    </row>
    <row r="131" spans="1:33" s="1" customFormat="1" ht="12.75">
      <c r="A131" s="98">
        <v>23</v>
      </c>
      <c r="B131" s="76" t="s">
        <v>290</v>
      </c>
      <c r="C131" s="77">
        <f t="shared" si="4"/>
        <v>5991235.5999999996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82">
        <v>0</v>
      </c>
      <c r="K131" s="77">
        <v>0</v>
      </c>
      <c r="L131" s="77">
        <v>679</v>
      </c>
      <c r="M131" s="77">
        <v>5869765.79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  <c r="S131" s="77">
        <v>0</v>
      </c>
      <c r="T131" s="77">
        <v>0</v>
      </c>
      <c r="U131" s="77">
        <v>0</v>
      </c>
      <c r="V131" s="77">
        <v>0</v>
      </c>
      <c r="W131" s="77">
        <v>0</v>
      </c>
      <c r="X131" s="77">
        <v>0</v>
      </c>
      <c r="Y131" s="77">
        <v>0</v>
      </c>
      <c r="Z131" s="77">
        <v>0</v>
      </c>
      <c r="AA131" s="77">
        <v>0</v>
      </c>
      <c r="AB131" s="77">
        <f t="shared" ref="AB131" si="7">ROUND(M131*1.0593%,2)+ROUND(D131*1.0593%,2)+ROUND(E131*1.0593%,2)+ROUND(F131*1.0593%,2)+ROUND(G131*1.0593%,2)+ROUND(H131*1.0593%,2)+ROUND(I131*1.0593%,2)+ROUND(K131*1.0593%,2)+ROUND(O131*1.0593%,2)+ROUND(Q131*1.0593%,2)+ROUND(S131*1.0593%,2)+ROUND(T131*1.0593%,2)+ROUND(U131*1.0593%,2)+ROUND(V131*1.0593%,2)+ROUND(W131*1.0593%,2)+ROUND(X131*1.0593%,2)+ROUND(Y131*1.0593%,2)+ROUND(Z131*1.0593%,2)+ROUND(AA131*1.0593%,2)</f>
        <v>62178.43</v>
      </c>
      <c r="AC131" s="77">
        <v>59291.38</v>
      </c>
      <c r="AD131" s="77">
        <v>0</v>
      </c>
      <c r="AE131" s="79">
        <v>2022</v>
      </c>
      <c r="AF131" s="79">
        <v>2022</v>
      </c>
      <c r="AG131" s="80">
        <v>2022</v>
      </c>
    </row>
    <row r="132" spans="1:33" s="1" customFormat="1" ht="12.75">
      <c r="A132" s="98">
        <v>24</v>
      </c>
      <c r="B132" s="76" t="s">
        <v>112</v>
      </c>
      <c r="C132" s="77">
        <f t="shared" si="4"/>
        <v>5654892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82">
        <v>0</v>
      </c>
      <c r="K132" s="77">
        <v>0</v>
      </c>
      <c r="L132" s="77">
        <v>639.20000000000005</v>
      </c>
      <c r="M132" s="77">
        <v>5523688.4400000004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f>ROUND(M132*1.3275%,2)</f>
        <v>73326.960000000006</v>
      </c>
      <c r="AC132" s="77">
        <v>57876.6</v>
      </c>
      <c r="AD132" s="77">
        <v>0</v>
      </c>
      <c r="AE132" s="79">
        <v>2022</v>
      </c>
      <c r="AF132" s="79">
        <v>2022</v>
      </c>
      <c r="AG132" s="80">
        <v>2022</v>
      </c>
    </row>
    <row r="133" spans="1:33" s="1" customFormat="1" ht="12.75">
      <c r="A133" s="98">
        <v>25</v>
      </c>
      <c r="B133" s="76" t="s">
        <v>93</v>
      </c>
      <c r="C133" s="77">
        <f t="shared" si="4"/>
        <v>3097759.78</v>
      </c>
      <c r="D133" s="77">
        <v>0</v>
      </c>
      <c r="E133" s="77">
        <v>0</v>
      </c>
      <c r="F133" s="77">
        <v>2100000</v>
      </c>
      <c r="G133" s="77">
        <v>0</v>
      </c>
      <c r="H133" s="77">
        <v>0</v>
      </c>
      <c r="I133" s="77">
        <v>0</v>
      </c>
      <c r="J133" s="82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800000</v>
      </c>
      <c r="AB133" s="77">
        <f t="shared" si="6"/>
        <v>62060</v>
      </c>
      <c r="AC133" s="77">
        <v>135699.78</v>
      </c>
      <c r="AD133" s="77">
        <v>0</v>
      </c>
      <c r="AE133" s="79">
        <v>2022</v>
      </c>
      <c r="AF133" s="79">
        <v>2022</v>
      </c>
      <c r="AG133" s="80">
        <v>2022</v>
      </c>
    </row>
    <row r="134" spans="1:33" s="1" customFormat="1" ht="12.75">
      <c r="A134" s="98">
        <v>26</v>
      </c>
      <c r="B134" s="76" t="s">
        <v>77</v>
      </c>
      <c r="C134" s="77">
        <f t="shared" si="4"/>
        <v>3246927.19</v>
      </c>
      <c r="D134" s="77">
        <v>0</v>
      </c>
      <c r="E134" s="77">
        <v>0</v>
      </c>
      <c r="F134" s="77">
        <v>2250000</v>
      </c>
      <c r="G134" s="77">
        <v>0</v>
      </c>
      <c r="H134" s="77">
        <v>0</v>
      </c>
      <c r="I134" s="77">
        <v>0</v>
      </c>
      <c r="J134" s="82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800000</v>
      </c>
      <c r="AB134" s="77">
        <f t="shared" si="6"/>
        <v>65270</v>
      </c>
      <c r="AC134" s="77">
        <v>131657.19</v>
      </c>
      <c r="AD134" s="77">
        <v>0</v>
      </c>
      <c r="AE134" s="79">
        <v>2022</v>
      </c>
      <c r="AF134" s="79">
        <v>2022</v>
      </c>
      <c r="AG134" s="80">
        <v>2022</v>
      </c>
    </row>
    <row r="135" spans="1:33" s="1" customFormat="1" ht="12.75">
      <c r="A135" s="98">
        <v>27</v>
      </c>
      <c r="B135" s="76" t="s">
        <v>148</v>
      </c>
      <c r="C135" s="77">
        <f t="shared" si="4"/>
        <v>5823622.7299999995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118">
        <v>3</v>
      </c>
      <c r="K135" s="77">
        <v>5701608.3099999996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f t="shared" si="6"/>
        <v>122014.42</v>
      </c>
      <c r="AC135" s="77">
        <v>0</v>
      </c>
      <c r="AD135" s="77">
        <v>0</v>
      </c>
      <c r="AE135" s="79" t="s">
        <v>65</v>
      </c>
      <c r="AF135" s="79">
        <v>2022</v>
      </c>
      <c r="AG135" s="80">
        <v>2022</v>
      </c>
    </row>
    <row r="136" spans="1:33" s="1" customFormat="1" ht="12.75">
      <c r="A136" s="98">
        <v>28</v>
      </c>
      <c r="B136" s="76" t="s">
        <v>80</v>
      </c>
      <c r="C136" s="77">
        <f t="shared" si="4"/>
        <v>1909175.5</v>
      </c>
      <c r="D136" s="77">
        <v>0</v>
      </c>
      <c r="E136" s="77">
        <v>0</v>
      </c>
      <c r="F136" s="77">
        <v>1253847</v>
      </c>
      <c r="G136" s="77">
        <v>0</v>
      </c>
      <c r="H136" s="77">
        <v>0</v>
      </c>
      <c r="I136" s="77">
        <v>0</v>
      </c>
      <c r="J136" s="82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77">
        <v>0</v>
      </c>
      <c r="Z136" s="77">
        <v>0</v>
      </c>
      <c r="AA136" s="77">
        <v>502328</v>
      </c>
      <c r="AB136" s="77">
        <v>23313.22</v>
      </c>
      <c r="AC136" s="77">
        <v>129687.28</v>
      </c>
      <c r="AD136" s="77">
        <v>0</v>
      </c>
      <c r="AE136" s="79">
        <v>2022</v>
      </c>
      <c r="AF136" s="79">
        <v>2022</v>
      </c>
      <c r="AG136" s="80">
        <v>2022</v>
      </c>
    </row>
    <row r="137" spans="1:33" s="1" customFormat="1" ht="12.75">
      <c r="A137" s="98">
        <v>29</v>
      </c>
      <c r="B137" s="76" t="s">
        <v>271</v>
      </c>
      <c r="C137" s="77">
        <f t="shared" si="4"/>
        <v>1509801.43</v>
      </c>
      <c r="D137" s="77">
        <v>0</v>
      </c>
      <c r="E137" s="77">
        <v>0</v>
      </c>
      <c r="F137" s="77">
        <v>774123</v>
      </c>
      <c r="G137" s="77">
        <v>0</v>
      </c>
      <c r="H137" s="77">
        <v>0</v>
      </c>
      <c r="I137" s="77">
        <v>0</v>
      </c>
      <c r="J137" s="82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588263</v>
      </c>
      <c r="AB137" s="77">
        <v>18085.669999999998</v>
      </c>
      <c r="AC137" s="77">
        <v>129329.76</v>
      </c>
      <c r="AD137" s="77">
        <v>0</v>
      </c>
      <c r="AE137" s="79">
        <v>2022</v>
      </c>
      <c r="AF137" s="79">
        <v>2022</v>
      </c>
      <c r="AG137" s="80">
        <v>2022</v>
      </c>
    </row>
    <row r="138" spans="1:33" s="1" customFormat="1" ht="12.75">
      <c r="A138" s="98">
        <v>30</v>
      </c>
      <c r="B138" s="76" t="s">
        <v>272</v>
      </c>
      <c r="C138" s="77">
        <f t="shared" si="4"/>
        <v>3132208.54</v>
      </c>
      <c r="D138" s="77">
        <v>0</v>
      </c>
      <c r="E138" s="77">
        <v>0</v>
      </c>
      <c r="F138" s="77">
        <v>2100000</v>
      </c>
      <c r="G138" s="77">
        <v>0</v>
      </c>
      <c r="H138" s="77">
        <v>0</v>
      </c>
      <c r="I138" s="77">
        <v>0</v>
      </c>
      <c r="J138" s="82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800000</v>
      </c>
      <c r="AB138" s="77">
        <f t="shared" si="6"/>
        <v>62060</v>
      </c>
      <c r="AC138" s="77">
        <v>170148.54</v>
      </c>
      <c r="AD138" s="77">
        <v>0</v>
      </c>
      <c r="AE138" s="79">
        <v>2022</v>
      </c>
      <c r="AF138" s="79">
        <v>2022</v>
      </c>
      <c r="AG138" s="80">
        <v>2022</v>
      </c>
    </row>
    <row r="139" spans="1:33" s="1" customFormat="1" ht="12.75">
      <c r="A139" s="98">
        <v>31</v>
      </c>
      <c r="B139" s="76" t="s">
        <v>81</v>
      </c>
      <c r="C139" s="77">
        <f t="shared" si="4"/>
        <v>3085621.7</v>
      </c>
      <c r="D139" s="77">
        <v>0</v>
      </c>
      <c r="E139" s="77">
        <v>0</v>
      </c>
      <c r="F139" s="77">
        <v>2100000</v>
      </c>
      <c r="G139" s="77">
        <v>0</v>
      </c>
      <c r="H139" s="77">
        <v>0</v>
      </c>
      <c r="I139" s="77">
        <v>0</v>
      </c>
      <c r="J139" s="82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0</v>
      </c>
      <c r="X139" s="77">
        <v>0</v>
      </c>
      <c r="Y139" s="77">
        <v>0</v>
      </c>
      <c r="Z139" s="77">
        <v>0</v>
      </c>
      <c r="AA139" s="77">
        <v>800000</v>
      </c>
      <c r="AB139" s="77">
        <f t="shared" si="6"/>
        <v>62060</v>
      </c>
      <c r="AC139" s="77">
        <v>123561.7</v>
      </c>
      <c r="AD139" s="77">
        <v>0</v>
      </c>
      <c r="AE139" s="79">
        <v>2022</v>
      </c>
      <c r="AF139" s="79">
        <v>2022</v>
      </c>
      <c r="AG139" s="80">
        <v>2022</v>
      </c>
    </row>
    <row r="140" spans="1:33" s="1" customFormat="1" ht="12.75">
      <c r="A140" s="98">
        <v>32</v>
      </c>
      <c r="B140" s="76" t="s">
        <v>189</v>
      </c>
      <c r="C140" s="77">
        <f t="shared" si="4"/>
        <v>3090967.35</v>
      </c>
      <c r="D140" s="77">
        <v>0</v>
      </c>
      <c r="E140" s="77">
        <v>0</v>
      </c>
      <c r="F140" s="77">
        <v>2100000</v>
      </c>
      <c r="G140" s="77">
        <v>0</v>
      </c>
      <c r="H140" s="77">
        <v>0</v>
      </c>
      <c r="I140" s="77">
        <v>0</v>
      </c>
      <c r="J140" s="82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800000</v>
      </c>
      <c r="AB140" s="77">
        <f t="shared" si="6"/>
        <v>62060</v>
      </c>
      <c r="AC140" s="90">
        <v>128907.35</v>
      </c>
      <c r="AD140" s="77">
        <v>0</v>
      </c>
      <c r="AE140" s="79">
        <v>2022</v>
      </c>
      <c r="AF140" s="79">
        <v>2022</v>
      </c>
      <c r="AG140" s="80">
        <v>2022</v>
      </c>
    </row>
    <row r="141" spans="1:33" s="1" customFormat="1" ht="12.75">
      <c r="A141" s="98">
        <v>33</v>
      </c>
      <c r="B141" s="76" t="s">
        <v>86</v>
      </c>
      <c r="C141" s="77">
        <f t="shared" si="4"/>
        <v>3111105.34</v>
      </c>
      <c r="D141" s="77">
        <v>0</v>
      </c>
      <c r="E141" s="77">
        <v>0</v>
      </c>
      <c r="F141" s="77">
        <v>2100000</v>
      </c>
      <c r="G141" s="77">
        <v>0</v>
      </c>
      <c r="H141" s="77">
        <v>0</v>
      </c>
      <c r="I141" s="77">
        <v>0</v>
      </c>
      <c r="J141" s="82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0</v>
      </c>
      <c r="AA141" s="77">
        <v>800000</v>
      </c>
      <c r="AB141" s="77">
        <f t="shared" si="6"/>
        <v>62060</v>
      </c>
      <c r="AC141" s="77">
        <v>149045.34</v>
      </c>
      <c r="AD141" s="77">
        <v>0</v>
      </c>
      <c r="AE141" s="79">
        <v>2022</v>
      </c>
      <c r="AF141" s="79">
        <v>2022</v>
      </c>
      <c r="AG141" s="80">
        <v>2022</v>
      </c>
    </row>
    <row r="142" spans="1:33" s="1" customFormat="1" ht="12.75">
      <c r="A142" s="98">
        <v>34</v>
      </c>
      <c r="B142" s="76" t="s">
        <v>270</v>
      </c>
      <c r="C142" s="77">
        <f t="shared" si="4"/>
        <v>2246129.12</v>
      </c>
      <c r="D142" s="77">
        <v>0</v>
      </c>
      <c r="E142" s="77">
        <v>0</v>
      </c>
      <c r="F142" s="77">
        <v>1673652</v>
      </c>
      <c r="G142" s="77">
        <v>0</v>
      </c>
      <c r="H142" s="77">
        <v>0</v>
      </c>
      <c r="I142" s="77">
        <v>0</v>
      </c>
      <c r="J142" s="82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393495</v>
      </c>
      <c r="AB142" s="77">
        <f t="shared" si="6"/>
        <v>44236.94</v>
      </c>
      <c r="AC142" s="77">
        <v>134745.18</v>
      </c>
      <c r="AD142" s="77">
        <v>0</v>
      </c>
      <c r="AE142" s="79">
        <v>2022</v>
      </c>
      <c r="AF142" s="79">
        <v>2022</v>
      </c>
      <c r="AG142" s="80">
        <v>2022</v>
      </c>
    </row>
    <row r="143" spans="1:33" s="1" customFormat="1" ht="12.75">
      <c r="A143" s="98">
        <v>35</v>
      </c>
      <c r="B143" s="76" t="s">
        <v>105</v>
      </c>
      <c r="C143" s="77">
        <f t="shared" si="4"/>
        <v>12407643.550000001</v>
      </c>
      <c r="D143" s="77">
        <v>0</v>
      </c>
      <c r="E143" s="77">
        <v>0</v>
      </c>
      <c r="F143" s="77">
        <v>2100000</v>
      </c>
      <c r="G143" s="77">
        <v>0</v>
      </c>
      <c r="H143" s="77">
        <v>0</v>
      </c>
      <c r="I143" s="77">
        <v>0</v>
      </c>
      <c r="J143" s="82">
        <v>0</v>
      </c>
      <c r="K143" s="77">
        <v>0</v>
      </c>
      <c r="L143" s="77">
        <v>1134</v>
      </c>
      <c r="M143" s="77">
        <v>9138647.9199999999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77">
        <v>0</v>
      </c>
      <c r="Z143" s="77">
        <v>0</v>
      </c>
      <c r="AA143" s="77">
        <v>800000</v>
      </c>
      <c r="AB143" s="77">
        <f t="shared" si="6"/>
        <v>257627.07</v>
      </c>
      <c r="AC143" s="77">
        <v>111368.56</v>
      </c>
      <c r="AD143" s="77">
        <v>0</v>
      </c>
      <c r="AE143" s="79">
        <v>2022</v>
      </c>
      <c r="AF143" s="79">
        <v>2022</v>
      </c>
      <c r="AG143" s="80">
        <v>2022</v>
      </c>
    </row>
    <row r="144" spans="1:33" s="1" customFormat="1" ht="12.75">
      <c r="A144" s="98">
        <v>36</v>
      </c>
      <c r="B144" s="76" t="s">
        <v>106</v>
      </c>
      <c r="C144" s="77">
        <f t="shared" si="4"/>
        <v>4972442.71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82">
        <v>0</v>
      </c>
      <c r="K144" s="77">
        <v>0</v>
      </c>
      <c r="L144" s="77">
        <v>579</v>
      </c>
      <c r="M144" s="77">
        <v>4730045.16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0</v>
      </c>
      <c r="Y144" s="77">
        <v>0</v>
      </c>
      <c r="Z144" s="77">
        <v>0</v>
      </c>
      <c r="AA144" s="77">
        <v>0</v>
      </c>
      <c r="AB144" s="77">
        <f t="shared" si="6"/>
        <v>101222.97</v>
      </c>
      <c r="AC144" s="90">
        <v>141174.57999999999</v>
      </c>
      <c r="AD144" s="77">
        <v>0</v>
      </c>
      <c r="AE144" s="79">
        <v>2022</v>
      </c>
      <c r="AF144" s="79">
        <v>2022</v>
      </c>
      <c r="AG144" s="80">
        <v>2022</v>
      </c>
    </row>
    <row r="145" spans="1:33" s="1" customFormat="1" ht="12.75">
      <c r="A145" s="98">
        <v>37</v>
      </c>
      <c r="B145" s="76" t="s">
        <v>103</v>
      </c>
      <c r="C145" s="77">
        <f t="shared" si="4"/>
        <v>3067366.83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82">
        <v>0</v>
      </c>
      <c r="K145" s="77">
        <v>0</v>
      </c>
      <c r="L145" s="77">
        <v>434.5</v>
      </c>
      <c r="M145" s="77">
        <v>3027181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0</v>
      </c>
      <c r="X145" s="77">
        <v>0</v>
      </c>
      <c r="Y145" s="77">
        <v>0</v>
      </c>
      <c r="Z145" s="77">
        <v>0</v>
      </c>
      <c r="AA145" s="77">
        <v>0</v>
      </c>
      <c r="AB145" s="77">
        <f>ROUND(M145*1.3275%,2)</f>
        <v>40185.83</v>
      </c>
      <c r="AC145" s="77">
        <v>0</v>
      </c>
      <c r="AD145" s="77">
        <v>0</v>
      </c>
      <c r="AE145" s="79" t="s">
        <v>65</v>
      </c>
      <c r="AF145" s="79">
        <v>2022</v>
      </c>
      <c r="AG145" s="80">
        <v>2022</v>
      </c>
    </row>
    <row r="146" spans="1:33" s="1" customFormat="1" ht="12.75">
      <c r="A146" s="98">
        <v>38</v>
      </c>
      <c r="B146" s="76" t="s">
        <v>273</v>
      </c>
      <c r="C146" s="77">
        <f t="shared" si="4"/>
        <v>3085358.28</v>
      </c>
      <c r="D146" s="77">
        <v>0</v>
      </c>
      <c r="E146" s="77">
        <v>0</v>
      </c>
      <c r="F146" s="77">
        <v>2100000</v>
      </c>
      <c r="G146" s="77">
        <v>0</v>
      </c>
      <c r="H146" s="77">
        <v>0</v>
      </c>
      <c r="I146" s="77">
        <v>0</v>
      </c>
      <c r="J146" s="82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0</v>
      </c>
      <c r="X146" s="77">
        <v>0</v>
      </c>
      <c r="Y146" s="77">
        <v>0</v>
      </c>
      <c r="Z146" s="77">
        <v>0</v>
      </c>
      <c r="AA146" s="77">
        <v>800000</v>
      </c>
      <c r="AB146" s="77">
        <f t="shared" si="6"/>
        <v>62060</v>
      </c>
      <c r="AC146" s="77">
        <v>123298.28</v>
      </c>
      <c r="AD146" s="77">
        <v>0</v>
      </c>
      <c r="AE146" s="79">
        <v>2022</v>
      </c>
      <c r="AF146" s="79">
        <v>2022</v>
      </c>
      <c r="AG146" s="80">
        <v>2022</v>
      </c>
    </row>
    <row r="147" spans="1:33" s="1" customFormat="1" ht="12.75">
      <c r="A147" s="98">
        <v>39</v>
      </c>
      <c r="B147" s="76" t="s">
        <v>128</v>
      </c>
      <c r="C147" s="77">
        <f t="shared" si="4"/>
        <v>3851549.97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118">
        <v>2</v>
      </c>
      <c r="K147" s="77">
        <v>3770853.7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f t="shared" si="6"/>
        <v>80696.27</v>
      </c>
      <c r="AC147" s="77">
        <v>0</v>
      </c>
      <c r="AD147" s="77">
        <v>0</v>
      </c>
      <c r="AE147" s="79" t="s">
        <v>65</v>
      </c>
      <c r="AF147" s="79">
        <v>2022</v>
      </c>
      <c r="AG147" s="80">
        <v>2022</v>
      </c>
    </row>
    <row r="148" spans="1:33" s="1" customFormat="1" ht="12.75">
      <c r="A148" s="98">
        <v>40</v>
      </c>
      <c r="B148" s="76" t="s">
        <v>109</v>
      </c>
      <c r="C148" s="77">
        <f t="shared" si="4"/>
        <v>17140064.890000001</v>
      </c>
      <c r="D148" s="77">
        <v>0</v>
      </c>
      <c r="E148" s="77">
        <v>0</v>
      </c>
      <c r="F148" s="77">
        <v>2100000</v>
      </c>
      <c r="G148" s="77">
        <v>0</v>
      </c>
      <c r="H148" s="77">
        <v>0</v>
      </c>
      <c r="I148" s="77">
        <v>0</v>
      </c>
      <c r="J148" s="82">
        <v>0</v>
      </c>
      <c r="K148" s="77">
        <v>0</v>
      </c>
      <c r="L148" s="77">
        <v>1630</v>
      </c>
      <c r="M148" s="77">
        <v>13533731.27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7">
        <v>0</v>
      </c>
      <c r="Y148" s="77">
        <v>0</v>
      </c>
      <c r="Z148" s="77">
        <v>0</v>
      </c>
      <c r="AA148" s="77">
        <v>800000</v>
      </c>
      <c r="AB148" s="77">
        <f t="shared" si="6"/>
        <v>351681.85</v>
      </c>
      <c r="AC148" s="77">
        <v>354651.77</v>
      </c>
      <c r="AD148" s="77">
        <v>0</v>
      </c>
      <c r="AE148" s="79">
        <v>2022</v>
      </c>
      <c r="AF148" s="79">
        <v>2022</v>
      </c>
      <c r="AG148" s="80">
        <v>2022</v>
      </c>
    </row>
    <row r="149" spans="1:33" s="1" customFormat="1" ht="12.75">
      <c r="A149" s="98">
        <v>41</v>
      </c>
      <c r="B149" s="76" t="s">
        <v>274</v>
      </c>
      <c r="C149" s="77">
        <f t="shared" si="4"/>
        <v>3140276.24</v>
      </c>
      <c r="D149" s="77">
        <v>0</v>
      </c>
      <c r="E149" s="77">
        <v>0</v>
      </c>
      <c r="F149" s="77">
        <v>2100000</v>
      </c>
      <c r="G149" s="77">
        <v>0</v>
      </c>
      <c r="H149" s="77">
        <v>0</v>
      </c>
      <c r="I149" s="77">
        <v>0</v>
      </c>
      <c r="J149" s="82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77">
        <v>0</v>
      </c>
      <c r="X149" s="77">
        <v>0</v>
      </c>
      <c r="Y149" s="77">
        <v>0</v>
      </c>
      <c r="Z149" s="77">
        <v>0</v>
      </c>
      <c r="AA149" s="77">
        <v>800000</v>
      </c>
      <c r="AB149" s="77">
        <f t="shared" si="6"/>
        <v>62060</v>
      </c>
      <c r="AC149" s="77">
        <v>178216.24</v>
      </c>
      <c r="AD149" s="77">
        <v>0</v>
      </c>
      <c r="AE149" s="79">
        <v>2022</v>
      </c>
      <c r="AF149" s="79">
        <v>2022</v>
      </c>
      <c r="AG149" s="80">
        <v>2022</v>
      </c>
    </row>
    <row r="150" spans="1:33" s="1" customFormat="1" ht="12.75">
      <c r="A150" s="98">
        <v>42</v>
      </c>
      <c r="B150" s="76" t="s">
        <v>275</v>
      </c>
      <c r="C150" s="77">
        <f t="shared" si="4"/>
        <v>2983040.67</v>
      </c>
      <c r="D150" s="77">
        <v>0</v>
      </c>
      <c r="E150" s="77">
        <v>0</v>
      </c>
      <c r="F150" s="77">
        <v>2186551</v>
      </c>
      <c r="G150" s="77">
        <v>0</v>
      </c>
      <c r="H150" s="77">
        <v>0</v>
      </c>
      <c r="I150" s="77">
        <v>0</v>
      </c>
      <c r="J150" s="82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600000</v>
      </c>
      <c r="AB150" s="77">
        <f t="shared" si="6"/>
        <v>59632.19</v>
      </c>
      <c r="AC150" s="77">
        <v>136857.48000000001</v>
      </c>
      <c r="AD150" s="77">
        <v>0</v>
      </c>
      <c r="AE150" s="79">
        <v>2022</v>
      </c>
      <c r="AF150" s="79">
        <v>2022</v>
      </c>
      <c r="AG150" s="80">
        <v>2022</v>
      </c>
    </row>
    <row r="151" spans="1:33" s="1" customFormat="1" ht="12.75">
      <c r="A151" s="98">
        <v>43</v>
      </c>
      <c r="B151" s="76" t="s">
        <v>92</v>
      </c>
      <c r="C151" s="77">
        <f t="shared" si="4"/>
        <v>4540406.0199999996</v>
      </c>
      <c r="D151" s="77">
        <v>0</v>
      </c>
      <c r="E151" s="77">
        <v>0</v>
      </c>
      <c r="F151" s="77">
        <v>3650000</v>
      </c>
      <c r="G151" s="77">
        <v>0</v>
      </c>
      <c r="H151" s="77">
        <v>0</v>
      </c>
      <c r="I151" s="77">
        <v>0</v>
      </c>
      <c r="J151" s="82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600000</v>
      </c>
      <c r="AB151" s="77">
        <f t="shared" si="6"/>
        <v>90950</v>
      </c>
      <c r="AC151" s="77">
        <v>199456.02</v>
      </c>
      <c r="AD151" s="77">
        <v>0</v>
      </c>
      <c r="AE151" s="79">
        <v>2022</v>
      </c>
      <c r="AF151" s="79">
        <v>2022</v>
      </c>
      <c r="AG151" s="80">
        <v>2022</v>
      </c>
    </row>
    <row r="152" spans="1:33" s="60" customFormat="1" ht="12.75">
      <c r="A152" s="177" t="s">
        <v>286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9"/>
    </row>
    <row r="153" spans="1:33" s="60" customFormat="1" ht="12.75">
      <c r="A153" s="151" t="s">
        <v>209</v>
      </c>
      <c r="B153" s="152"/>
      <c r="C153" s="106">
        <f t="shared" ref="C153:AD153" si="8">SUM(C154:C154)</f>
        <v>2265399.8199999998</v>
      </c>
      <c r="D153" s="106">
        <f t="shared" si="8"/>
        <v>0</v>
      </c>
      <c r="E153" s="106">
        <f t="shared" si="8"/>
        <v>0</v>
      </c>
      <c r="F153" s="106">
        <f t="shared" si="8"/>
        <v>0</v>
      </c>
      <c r="G153" s="106">
        <f t="shared" si="8"/>
        <v>0</v>
      </c>
      <c r="H153" s="106">
        <f t="shared" si="8"/>
        <v>0</v>
      </c>
      <c r="I153" s="106">
        <f t="shared" si="8"/>
        <v>0</v>
      </c>
      <c r="J153" s="109">
        <f t="shared" si="8"/>
        <v>0</v>
      </c>
      <c r="K153" s="106">
        <f t="shared" si="8"/>
        <v>0</v>
      </c>
      <c r="L153" s="106">
        <f t="shared" si="8"/>
        <v>304.3</v>
      </c>
      <c r="M153" s="106">
        <f t="shared" si="8"/>
        <v>2231921</v>
      </c>
      <c r="N153" s="106">
        <f t="shared" si="8"/>
        <v>0</v>
      </c>
      <c r="O153" s="106">
        <f t="shared" si="8"/>
        <v>0</v>
      </c>
      <c r="P153" s="106">
        <f t="shared" si="8"/>
        <v>0</v>
      </c>
      <c r="Q153" s="106">
        <f t="shared" si="8"/>
        <v>0</v>
      </c>
      <c r="R153" s="106">
        <f t="shared" si="8"/>
        <v>0</v>
      </c>
      <c r="S153" s="106">
        <f t="shared" si="8"/>
        <v>0</v>
      </c>
      <c r="T153" s="106">
        <f t="shared" si="8"/>
        <v>0</v>
      </c>
      <c r="U153" s="106">
        <f t="shared" si="8"/>
        <v>0</v>
      </c>
      <c r="V153" s="106">
        <f t="shared" si="8"/>
        <v>0</v>
      </c>
      <c r="W153" s="106">
        <f t="shared" si="8"/>
        <v>0</v>
      </c>
      <c r="X153" s="106">
        <f t="shared" si="8"/>
        <v>0</v>
      </c>
      <c r="Y153" s="106">
        <f t="shared" si="8"/>
        <v>0</v>
      </c>
      <c r="Z153" s="106">
        <f t="shared" si="8"/>
        <v>0</v>
      </c>
      <c r="AA153" s="106">
        <f t="shared" si="8"/>
        <v>0</v>
      </c>
      <c r="AB153" s="106">
        <f t="shared" si="8"/>
        <v>33478.82</v>
      </c>
      <c r="AC153" s="106">
        <f t="shared" si="8"/>
        <v>0</v>
      </c>
      <c r="AD153" s="106">
        <f t="shared" si="8"/>
        <v>0</v>
      </c>
      <c r="AE153" s="108" t="s">
        <v>287</v>
      </c>
      <c r="AF153" s="108" t="s">
        <v>287</v>
      </c>
      <c r="AG153" s="108" t="s">
        <v>287</v>
      </c>
    </row>
    <row r="154" spans="1:33" s="1" customFormat="1" ht="12.75">
      <c r="A154" s="98">
        <v>1</v>
      </c>
      <c r="B154" s="76" t="s">
        <v>288</v>
      </c>
      <c r="C154" s="77">
        <v>2265399.8199999998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8">
        <v>0</v>
      </c>
      <c r="K154" s="77">
        <v>0</v>
      </c>
      <c r="L154" s="77">
        <v>304.3</v>
      </c>
      <c r="M154" s="77">
        <v>2231921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77">
        <v>0</v>
      </c>
      <c r="AA154" s="77">
        <v>0</v>
      </c>
      <c r="AB154" s="77">
        <v>33478.82</v>
      </c>
      <c r="AC154" s="77">
        <v>0</v>
      </c>
      <c r="AD154" s="77">
        <v>0</v>
      </c>
      <c r="AE154" s="79" t="s">
        <v>65</v>
      </c>
      <c r="AF154" s="79">
        <v>2021</v>
      </c>
      <c r="AG154" s="80">
        <v>2021</v>
      </c>
    </row>
    <row r="155" spans="1:33" s="19" customFormat="1">
      <c r="A155" s="45"/>
      <c r="B155" s="46"/>
      <c r="C155" s="47"/>
      <c r="D155" s="47"/>
      <c r="E155" s="47"/>
      <c r="F155" s="47"/>
      <c r="G155" s="47"/>
      <c r="H155" s="47"/>
      <c r="I155" s="47"/>
      <c r="J155" s="46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8"/>
      <c r="AF155" s="48"/>
      <c r="AG155" s="48"/>
    </row>
    <row r="156" spans="1:33" s="19" customFormat="1" ht="30.75">
      <c r="A156" s="166" t="s">
        <v>142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</row>
    <row r="157" spans="1:33" s="19" customFormat="1">
      <c r="A157" s="65"/>
      <c r="B157" s="69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</sheetData>
  <mergeCells count="43">
    <mergeCell ref="A152:AG152"/>
    <mergeCell ref="A153:B153"/>
    <mergeCell ref="X1:AG1"/>
    <mergeCell ref="X2:AG2"/>
    <mergeCell ref="X3:AG3"/>
    <mergeCell ref="R14:S15"/>
    <mergeCell ref="T14:T15"/>
    <mergeCell ref="K5:T5"/>
    <mergeCell ref="K6:T6"/>
    <mergeCell ref="K7:T7"/>
    <mergeCell ref="A11:AG11"/>
    <mergeCell ref="J14:K15"/>
    <mergeCell ref="AE13:AE16"/>
    <mergeCell ref="Y14:Y15"/>
    <mergeCell ref="Z14:Z15"/>
    <mergeCell ref="AA14:AA15"/>
    <mergeCell ref="A156:AG156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18:B18"/>
    <mergeCell ref="N14:O15"/>
    <mergeCell ref="P14:Q15"/>
    <mergeCell ref="AF13:AF16"/>
    <mergeCell ref="AG13:AG16"/>
    <mergeCell ref="D14:I14"/>
    <mergeCell ref="A108:B108"/>
    <mergeCell ref="L14:M15"/>
    <mergeCell ref="X5:AG5"/>
    <mergeCell ref="X6:AG6"/>
    <mergeCell ref="X7:AG7"/>
    <mergeCell ref="A9:AG9"/>
    <mergeCell ref="A10:AG10"/>
    <mergeCell ref="AB14:AB15"/>
    <mergeCell ref="AC14:AC15"/>
    <mergeCell ref="AD14:AD15"/>
    <mergeCell ref="A64:B64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9"/>
  <sheetViews>
    <sheetView topLeftCell="I1" zoomScale="110" zoomScaleNormal="110" workbookViewId="0">
      <selection activeCell="O102" sqref="O102:T144"/>
    </sheetView>
  </sheetViews>
  <sheetFormatPr defaultRowHeight="15"/>
  <cols>
    <col min="1" max="1" width="3.140625" style="36" customWidth="1"/>
    <col min="2" max="2" width="39.5703125" style="5" customWidth="1"/>
    <col min="3" max="3" width="4.5703125" style="36" customWidth="1"/>
    <col min="4" max="4" width="4.140625" style="36" customWidth="1"/>
    <col min="5" max="5" width="19.28515625" style="36" customWidth="1"/>
    <col min="6" max="6" width="3.140625" style="36" customWidth="1"/>
    <col min="7" max="7" width="3.28515625" style="36" customWidth="1"/>
    <col min="8" max="9" width="9.140625" style="5" customWidth="1"/>
    <col min="10" max="10" width="9" style="5" customWidth="1"/>
    <col min="11" max="11" width="5.85546875" style="5" customWidth="1"/>
    <col min="12" max="12" width="6.85546875" style="5" customWidth="1"/>
    <col min="13" max="13" width="9.28515625" style="5" customWidth="1"/>
    <col min="14" max="14" width="19.42578125" style="5" customWidth="1"/>
    <col min="15" max="18" width="14.28515625" style="5" customWidth="1"/>
    <col min="19" max="19" width="9" style="5" customWidth="1"/>
    <col min="20" max="20" width="10.28515625" style="5" customWidth="1"/>
    <col min="21" max="21" width="9.7109375" style="4" bestFit="1" customWidth="1"/>
    <col min="22" max="23" width="9.28515625" style="4" bestFit="1" customWidth="1"/>
  </cols>
  <sheetData>
    <row r="1" spans="1:23" ht="23.25" customHeight="1">
      <c r="A1" s="34"/>
      <c r="B1" s="21"/>
      <c r="C1" s="34"/>
      <c r="D1" s="34"/>
      <c r="E1" s="35"/>
      <c r="F1" s="34"/>
      <c r="G1" s="34"/>
      <c r="H1" s="21"/>
      <c r="I1" s="21"/>
      <c r="J1" s="182" t="s">
        <v>243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3" ht="65.25" customHeight="1">
      <c r="A2" s="34"/>
      <c r="B2" s="21"/>
      <c r="C2" s="34"/>
      <c r="D2" s="34"/>
      <c r="E2" s="35"/>
      <c r="F2" s="34"/>
      <c r="G2" s="34"/>
      <c r="H2" s="21"/>
      <c r="I2" s="21"/>
      <c r="J2" s="21"/>
      <c r="K2" s="204" t="s">
        <v>144</v>
      </c>
      <c r="L2" s="205"/>
      <c r="M2" s="205"/>
      <c r="N2" s="205"/>
      <c r="O2" s="205"/>
      <c r="P2" s="205"/>
      <c r="Q2" s="205"/>
      <c r="R2" s="205"/>
      <c r="S2" s="205"/>
      <c r="T2" s="205"/>
    </row>
    <row r="3" spans="1:23" s="2" customFormat="1" ht="8.25" customHeight="1">
      <c r="A3" s="34"/>
      <c r="B3" s="21"/>
      <c r="C3" s="34"/>
      <c r="D3" s="34"/>
      <c r="E3" s="35"/>
      <c r="F3" s="34"/>
      <c r="G3" s="34"/>
      <c r="H3" s="21"/>
      <c r="I3" s="21"/>
      <c r="J3" s="21"/>
      <c r="K3" s="51"/>
      <c r="L3" s="51"/>
      <c r="M3" s="51"/>
      <c r="N3" s="51"/>
      <c r="O3" s="51"/>
      <c r="P3" s="105"/>
      <c r="Q3" s="105"/>
      <c r="R3" s="105"/>
      <c r="S3" s="51"/>
      <c r="T3" s="51"/>
      <c r="U3" s="4"/>
      <c r="V3" s="4"/>
      <c r="W3" s="4"/>
    </row>
    <row r="4" spans="1:23" s="2" customFormat="1" ht="36" customHeight="1">
      <c r="A4" s="183" t="s">
        <v>143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4"/>
      <c r="V4" s="4"/>
      <c r="W4" s="4"/>
    </row>
    <row r="5" spans="1:23" s="2" customFormat="1" ht="11.25" customHeight="1">
      <c r="A5" s="37"/>
      <c r="B5" s="22"/>
      <c r="C5" s="34"/>
      <c r="D5" s="34"/>
      <c r="E5" s="35"/>
      <c r="F5" s="34"/>
      <c r="G5" s="34"/>
      <c r="H5" s="21"/>
      <c r="I5" s="21"/>
      <c r="J5" s="21"/>
      <c r="K5" s="51"/>
      <c r="L5" s="51"/>
      <c r="M5" s="51"/>
      <c r="N5" s="51"/>
      <c r="O5" s="51"/>
      <c r="P5" s="105"/>
      <c r="Q5" s="105"/>
      <c r="R5" s="105"/>
      <c r="S5" s="51"/>
      <c r="T5" s="51"/>
      <c r="U5" s="4"/>
      <c r="V5" s="4"/>
      <c r="W5" s="4"/>
    </row>
    <row r="6" spans="1:23" ht="45.75" customHeight="1">
      <c r="A6" s="197" t="s">
        <v>2</v>
      </c>
      <c r="B6" s="197" t="s">
        <v>18</v>
      </c>
      <c r="C6" s="197" t="s">
        <v>19</v>
      </c>
      <c r="D6" s="190"/>
      <c r="E6" s="188" t="s">
        <v>20</v>
      </c>
      <c r="F6" s="188" t="s">
        <v>21</v>
      </c>
      <c r="G6" s="188" t="s">
        <v>22</v>
      </c>
      <c r="H6" s="188" t="s">
        <v>23</v>
      </c>
      <c r="I6" s="197" t="s">
        <v>24</v>
      </c>
      <c r="J6" s="189"/>
      <c r="K6" s="194" t="s">
        <v>25</v>
      </c>
      <c r="L6" s="185" t="s">
        <v>26</v>
      </c>
      <c r="M6" s="185" t="s">
        <v>198</v>
      </c>
      <c r="N6" s="185" t="s">
        <v>140</v>
      </c>
      <c r="O6" s="197" t="s">
        <v>265</v>
      </c>
      <c r="P6" s="197"/>
      <c r="Q6" s="197"/>
      <c r="R6" s="197"/>
      <c r="S6" s="188" t="s">
        <v>27</v>
      </c>
      <c r="T6" s="188" t="s">
        <v>28</v>
      </c>
    </row>
    <row r="7" spans="1:23" ht="15" customHeight="1">
      <c r="A7" s="190"/>
      <c r="B7" s="189"/>
      <c r="C7" s="188" t="s">
        <v>29</v>
      </c>
      <c r="D7" s="185" t="s">
        <v>30</v>
      </c>
      <c r="E7" s="190"/>
      <c r="F7" s="190"/>
      <c r="G7" s="190"/>
      <c r="H7" s="189"/>
      <c r="I7" s="188" t="s">
        <v>31</v>
      </c>
      <c r="J7" s="188" t="s">
        <v>32</v>
      </c>
      <c r="K7" s="195"/>
      <c r="L7" s="186"/>
      <c r="M7" s="186"/>
      <c r="N7" s="186"/>
      <c r="O7" s="188" t="s">
        <v>266</v>
      </c>
      <c r="P7" s="188" t="s">
        <v>267</v>
      </c>
      <c r="Q7" s="188" t="s">
        <v>268</v>
      </c>
      <c r="R7" s="188" t="s">
        <v>269</v>
      </c>
      <c r="S7" s="189"/>
      <c r="T7" s="189"/>
    </row>
    <row r="8" spans="1:23" ht="144.75" customHeight="1">
      <c r="A8" s="190"/>
      <c r="B8" s="189"/>
      <c r="C8" s="190"/>
      <c r="D8" s="192"/>
      <c r="E8" s="190"/>
      <c r="F8" s="190"/>
      <c r="G8" s="190"/>
      <c r="H8" s="189"/>
      <c r="I8" s="189"/>
      <c r="J8" s="189"/>
      <c r="K8" s="196"/>
      <c r="L8" s="186"/>
      <c r="M8" s="186"/>
      <c r="N8" s="186"/>
      <c r="O8" s="188"/>
      <c r="P8" s="188"/>
      <c r="Q8" s="188"/>
      <c r="R8" s="188"/>
      <c r="S8" s="189"/>
      <c r="T8" s="189"/>
    </row>
    <row r="9" spans="1:23" ht="31.5" customHeight="1">
      <c r="A9" s="191"/>
      <c r="B9" s="207"/>
      <c r="C9" s="191"/>
      <c r="D9" s="193"/>
      <c r="E9" s="190"/>
      <c r="F9" s="191"/>
      <c r="G9" s="191"/>
      <c r="H9" s="6" t="s">
        <v>16</v>
      </c>
      <c r="I9" s="6" t="s">
        <v>16</v>
      </c>
      <c r="J9" s="6" t="s">
        <v>16</v>
      </c>
      <c r="K9" s="6" t="s">
        <v>33</v>
      </c>
      <c r="L9" s="187"/>
      <c r="M9" s="187"/>
      <c r="N9" s="187"/>
      <c r="O9" s="6" t="s">
        <v>14</v>
      </c>
      <c r="P9" s="6" t="s">
        <v>14</v>
      </c>
      <c r="Q9" s="6" t="s">
        <v>14</v>
      </c>
      <c r="R9" s="6" t="s">
        <v>14</v>
      </c>
      <c r="S9" s="7" t="s">
        <v>34</v>
      </c>
      <c r="T9" s="6" t="s">
        <v>34</v>
      </c>
    </row>
    <row r="10" spans="1:23" s="1" customFormat="1" ht="12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40">
        <v>11</v>
      </c>
      <c r="L10" s="39">
        <v>12</v>
      </c>
      <c r="M10" s="39">
        <v>13</v>
      </c>
      <c r="N10" s="39">
        <v>14</v>
      </c>
      <c r="O10" s="201">
        <v>15</v>
      </c>
      <c r="P10" s="202"/>
      <c r="Q10" s="202"/>
      <c r="R10" s="203"/>
      <c r="S10" s="39">
        <v>16</v>
      </c>
      <c r="T10" s="39">
        <v>17</v>
      </c>
      <c r="U10" s="11"/>
      <c r="V10" s="11"/>
      <c r="W10" s="11"/>
    </row>
    <row r="11" spans="1:23" s="114" customFormat="1" ht="18.75" customHeight="1">
      <c r="A11" s="151" t="s">
        <v>234</v>
      </c>
      <c r="B11" s="152"/>
      <c r="C11" s="110" t="s">
        <v>68</v>
      </c>
      <c r="D11" s="110" t="s">
        <v>68</v>
      </c>
      <c r="E11" s="110" t="s">
        <v>68</v>
      </c>
      <c r="F11" s="110" t="s">
        <v>68</v>
      </c>
      <c r="G11" s="110" t="s">
        <v>68</v>
      </c>
      <c r="H11" s="100">
        <f>SUM(H12:H56)</f>
        <v>122338.65999999997</v>
      </c>
      <c r="I11" s="100">
        <f t="shared" ref="I11:K11" si="0">SUM(I12:I56)</f>
        <v>104282.45000000003</v>
      </c>
      <c r="J11" s="100">
        <f>SUM(J12:J56)</f>
        <v>101660.15000000001</v>
      </c>
      <c r="K11" s="111">
        <f t="shared" si="0"/>
        <v>4539</v>
      </c>
      <c r="L11" s="112" t="s">
        <v>68</v>
      </c>
      <c r="M11" s="112" t="s">
        <v>68</v>
      </c>
      <c r="N11" s="112" t="s">
        <v>68</v>
      </c>
      <c r="O11" s="100">
        <f>SUM(O12:O56)</f>
        <v>112751259.44999994</v>
      </c>
      <c r="P11" s="100">
        <f>SUM(P12:P56)</f>
        <v>0</v>
      </c>
      <c r="Q11" s="100">
        <f>SUM(Q12:Q56)</f>
        <v>0</v>
      </c>
      <c r="R11" s="100">
        <f>SUM(R12:R56)</f>
        <v>112751259.44999994</v>
      </c>
      <c r="S11" s="100">
        <f>O11/H11</f>
        <v>921.63229064303925</v>
      </c>
      <c r="T11" s="100">
        <f>MAX(T12:T56)</f>
        <v>8001.7673725392779</v>
      </c>
      <c r="U11" s="113"/>
      <c r="V11" s="113"/>
      <c r="W11" s="113"/>
    </row>
    <row r="12" spans="1:23" s="1" customFormat="1" ht="12.75">
      <c r="A12" s="98">
        <v>1</v>
      </c>
      <c r="B12" s="84" t="s">
        <v>77</v>
      </c>
      <c r="C12" s="147">
        <v>1974</v>
      </c>
      <c r="D12" s="147"/>
      <c r="E12" s="84" t="s">
        <v>54</v>
      </c>
      <c r="F12" s="147">
        <v>5</v>
      </c>
      <c r="G12" s="147" t="s">
        <v>251</v>
      </c>
      <c r="H12" s="85">
        <v>4987.2</v>
      </c>
      <c r="I12" s="85">
        <v>4580.7</v>
      </c>
      <c r="J12" s="85">
        <v>4580.7</v>
      </c>
      <c r="K12" s="86">
        <v>117</v>
      </c>
      <c r="L12" s="147" t="s">
        <v>55</v>
      </c>
      <c r="M12" s="147" t="s">
        <v>56</v>
      </c>
      <c r="N12" s="87" t="s">
        <v>60</v>
      </c>
      <c r="O12" s="85">
        <v>2649277.08</v>
      </c>
      <c r="P12" s="85">
        <v>0</v>
      </c>
      <c r="Q12" s="85">
        <v>0</v>
      </c>
      <c r="R12" s="85">
        <v>2649277.08</v>
      </c>
      <c r="S12" s="85">
        <v>531.21532723772862</v>
      </c>
      <c r="T12" s="99">
        <v>1447.0863703079885</v>
      </c>
    </row>
    <row r="13" spans="1:23" s="1" customFormat="1" ht="12.75">
      <c r="A13" s="98">
        <v>2</v>
      </c>
      <c r="B13" s="84" t="s">
        <v>78</v>
      </c>
      <c r="C13" s="147">
        <v>1975</v>
      </c>
      <c r="D13" s="147"/>
      <c r="E13" s="84" t="s">
        <v>54</v>
      </c>
      <c r="F13" s="147">
        <v>5</v>
      </c>
      <c r="G13" s="147" t="s">
        <v>252</v>
      </c>
      <c r="H13" s="85">
        <v>6679</v>
      </c>
      <c r="I13" s="85">
        <v>6109.3</v>
      </c>
      <c r="J13" s="85">
        <v>6109.3</v>
      </c>
      <c r="K13" s="86">
        <v>285</v>
      </c>
      <c r="L13" s="147" t="s">
        <v>55</v>
      </c>
      <c r="M13" s="147" t="s">
        <v>56</v>
      </c>
      <c r="N13" s="87" t="s">
        <v>194</v>
      </c>
      <c r="O13" s="85">
        <v>2599693.37</v>
      </c>
      <c r="P13" s="85">
        <v>0</v>
      </c>
      <c r="Q13" s="85">
        <v>0</v>
      </c>
      <c r="R13" s="85">
        <v>2599693.37</v>
      </c>
      <c r="S13" s="85">
        <v>389.23392274292559</v>
      </c>
      <c r="T13" s="99">
        <v>3635.5</v>
      </c>
    </row>
    <row r="14" spans="1:23" s="1" customFormat="1" ht="12.75">
      <c r="A14" s="98">
        <v>3</v>
      </c>
      <c r="B14" s="84" t="s">
        <v>79</v>
      </c>
      <c r="C14" s="147">
        <v>1954</v>
      </c>
      <c r="D14" s="147"/>
      <c r="E14" s="84" t="s">
        <v>58</v>
      </c>
      <c r="F14" s="147">
        <v>2</v>
      </c>
      <c r="G14" s="147" t="s">
        <v>253</v>
      </c>
      <c r="H14" s="85">
        <v>641.79999999999995</v>
      </c>
      <c r="I14" s="85">
        <v>552.29999999999995</v>
      </c>
      <c r="J14" s="85">
        <v>552.29999999999995</v>
      </c>
      <c r="K14" s="86">
        <v>34</v>
      </c>
      <c r="L14" s="147" t="s">
        <v>55</v>
      </c>
      <c r="M14" s="147" t="s">
        <v>56</v>
      </c>
      <c r="N14" s="87" t="s">
        <v>60</v>
      </c>
      <c r="O14" s="85">
        <v>3188621.1</v>
      </c>
      <c r="P14" s="85">
        <v>0</v>
      </c>
      <c r="Q14" s="85">
        <v>0</v>
      </c>
      <c r="R14" s="85">
        <v>3188621.1</v>
      </c>
      <c r="S14" s="85">
        <v>4968.2472732938613</v>
      </c>
      <c r="T14" s="99">
        <v>6083.8578996572141</v>
      </c>
    </row>
    <row r="15" spans="1:23" s="1" customFormat="1" ht="25.5">
      <c r="A15" s="98">
        <v>4</v>
      </c>
      <c r="B15" s="84" t="s">
        <v>80</v>
      </c>
      <c r="C15" s="147">
        <v>1975</v>
      </c>
      <c r="D15" s="147"/>
      <c r="E15" s="84" t="s">
        <v>58</v>
      </c>
      <c r="F15" s="147">
        <v>5</v>
      </c>
      <c r="G15" s="147" t="s">
        <v>254</v>
      </c>
      <c r="H15" s="85">
        <v>3325.2</v>
      </c>
      <c r="I15" s="85">
        <v>3325.2</v>
      </c>
      <c r="J15" s="85">
        <v>3325.2</v>
      </c>
      <c r="K15" s="86">
        <v>111</v>
      </c>
      <c r="L15" s="147" t="s">
        <v>55</v>
      </c>
      <c r="M15" s="147" t="s">
        <v>56</v>
      </c>
      <c r="N15" s="87" t="s">
        <v>63</v>
      </c>
      <c r="O15" s="85">
        <v>5265781.6800000006</v>
      </c>
      <c r="P15" s="85">
        <v>0</v>
      </c>
      <c r="Q15" s="85">
        <v>0</v>
      </c>
      <c r="R15" s="85">
        <v>5265781.6800000006</v>
      </c>
      <c r="S15" s="85">
        <v>1583.5984843016963</v>
      </c>
      <c r="T15" s="99">
        <v>2139.0942198965477</v>
      </c>
    </row>
    <row r="16" spans="1:23" s="1" customFormat="1" ht="12.75">
      <c r="A16" s="98">
        <v>5</v>
      </c>
      <c r="B16" s="84" t="s">
        <v>81</v>
      </c>
      <c r="C16" s="147">
        <v>1966</v>
      </c>
      <c r="D16" s="147"/>
      <c r="E16" s="84" t="s">
        <v>58</v>
      </c>
      <c r="F16" s="147">
        <v>4</v>
      </c>
      <c r="G16" s="147" t="s">
        <v>254</v>
      </c>
      <c r="H16" s="85">
        <v>2747.7</v>
      </c>
      <c r="I16" s="85">
        <v>2553.9</v>
      </c>
      <c r="J16" s="85">
        <v>2553.9</v>
      </c>
      <c r="K16" s="86">
        <v>120</v>
      </c>
      <c r="L16" s="147" t="s">
        <v>55</v>
      </c>
      <c r="M16" s="147" t="s">
        <v>56</v>
      </c>
      <c r="N16" s="87" t="s">
        <v>194</v>
      </c>
      <c r="O16" s="85">
        <v>5393074.9299999997</v>
      </c>
      <c r="P16" s="85">
        <v>0</v>
      </c>
      <c r="Q16" s="85">
        <v>0</v>
      </c>
      <c r="R16" s="85">
        <v>5393074.9299999997</v>
      </c>
      <c r="S16" s="85">
        <v>1962.7597372347782</v>
      </c>
      <c r="T16" s="99">
        <v>2587.5905513702369</v>
      </c>
    </row>
    <row r="17" spans="1:20" s="1" customFormat="1" ht="25.5">
      <c r="A17" s="98">
        <v>6</v>
      </c>
      <c r="B17" s="84" t="s">
        <v>82</v>
      </c>
      <c r="C17" s="147" t="s">
        <v>139</v>
      </c>
      <c r="D17" s="147"/>
      <c r="E17" s="84" t="s">
        <v>58</v>
      </c>
      <c r="F17" s="147">
        <v>9</v>
      </c>
      <c r="G17" s="147" t="s">
        <v>253</v>
      </c>
      <c r="H17" s="85">
        <v>6434.3</v>
      </c>
      <c r="I17" s="85">
        <v>5754.2</v>
      </c>
      <c r="J17" s="85">
        <v>5754.2</v>
      </c>
      <c r="K17" s="86">
        <v>247</v>
      </c>
      <c r="L17" s="147" t="s">
        <v>55</v>
      </c>
      <c r="M17" s="147" t="s">
        <v>56</v>
      </c>
      <c r="N17" s="87" t="s">
        <v>63</v>
      </c>
      <c r="O17" s="85">
        <v>4873547.67</v>
      </c>
      <c r="P17" s="85">
        <v>0</v>
      </c>
      <c r="Q17" s="85">
        <v>0</v>
      </c>
      <c r="R17" s="85">
        <v>4873547.67</v>
      </c>
      <c r="S17" s="85">
        <v>757.43245885333283</v>
      </c>
      <c r="T17" s="99">
        <v>1145.9521626284134</v>
      </c>
    </row>
    <row r="18" spans="1:20" s="1" customFormat="1" ht="12.75">
      <c r="A18" s="98">
        <v>7</v>
      </c>
      <c r="B18" s="84" t="s">
        <v>83</v>
      </c>
      <c r="C18" s="147">
        <v>1949</v>
      </c>
      <c r="D18" s="147"/>
      <c r="E18" s="84" t="s">
        <v>66</v>
      </c>
      <c r="F18" s="147">
        <v>2</v>
      </c>
      <c r="G18" s="147" t="s">
        <v>255</v>
      </c>
      <c r="H18" s="85">
        <v>499.5</v>
      </c>
      <c r="I18" s="85">
        <v>450.4</v>
      </c>
      <c r="J18" s="85">
        <v>450.4</v>
      </c>
      <c r="K18" s="86">
        <v>16</v>
      </c>
      <c r="L18" s="147" t="s">
        <v>55</v>
      </c>
      <c r="M18" s="147" t="s">
        <v>64</v>
      </c>
      <c r="N18" s="87" t="s">
        <v>65</v>
      </c>
      <c r="O18" s="85">
        <v>2215482.85</v>
      </c>
      <c r="P18" s="85">
        <v>0</v>
      </c>
      <c r="Q18" s="85">
        <v>0</v>
      </c>
      <c r="R18" s="85">
        <v>2215482.85</v>
      </c>
      <c r="S18" s="85">
        <v>4435.4011011011016</v>
      </c>
      <c r="T18" s="99">
        <v>5782.0165365365365</v>
      </c>
    </row>
    <row r="19" spans="1:20" s="1" customFormat="1" ht="12.75">
      <c r="A19" s="98">
        <v>8</v>
      </c>
      <c r="B19" s="84" t="s">
        <v>84</v>
      </c>
      <c r="C19" s="147">
        <v>1992</v>
      </c>
      <c r="D19" s="147"/>
      <c r="E19" s="84" t="s">
        <v>58</v>
      </c>
      <c r="F19" s="147">
        <v>9</v>
      </c>
      <c r="G19" s="147" t="s">
        <v>253</v>
      </c>
      <c r="H19" s="85">
        <v>6502.8</v>
      </c>
      <c r="I19" s="85">
        <v>5914.7</v>
      </c>
      <c r="J19" s="85">
        <v>5914.7</v>
      </c>
      <c r="K19" s="86">
        <v>287</v>
      </c>
      <c r="L19" s="147" t="s">
        <v>55</v>
      </c>
      <c r="M19" s="147" t="s">
        <v>56</v>
      </c>
      <c r="N19" s="87" t="s">
        <v>194</v>
      </c>
      <c r="O19" s="85">
        <v>4885396.4400000004</v>
      </c>
      <c r="P19" s="85">
        <v>0</v>
      </c>
      <c r="Q19" s="85">
        <v>0</v>
      </c>
      <c r="R19" s="85">
        <v>4885396.4400000004</v>
      </c>
      <c r="S19" s="85">
        <v>751.27582579811781</v>
      </c>
      <c r="T19" s="99">
        <v>1133.8807898136188</v>
      </c>
    </row>
    <row r="20" spans="1:20" s="1" customFormat="1" ht="12.75">
      <c r="A20" s="98">
        <v>9</v>
      </c>
      <c r="B20" s="84" t="s">
        <v>85</v>
      </c>
      <c r="C20" s="147">
        <v>1974</v>
      </c>
      <c r="D20" s="147"/>
      <c r="E20" s="84" t="s">
        <v>58</v>
      </c>
      <c r="F20" s="147">
        <v>5</v>
      </c>
      <c r="G20" s="147" t="s">
        <v>251</v>
      </c>
      <c r="H20" s="85">
        <v>5896.3</v>
      </c>
      <c r="I20" s="85">
        <v>4495.2</v>
      </c>
      <c r="J20" s="85">
        <v>4495.2</v>
      </c>
      <c r="K20" s="86">
        <v>192</v>
      </c>
      <c r="L20" s="147" t="s">
        <v>55</v>
      </c>
      <c r="M20" s="147" t="s">
        <v>56</v>
      </c>
      <c r="N20" s="87" t="s">
        <v>59</v>
      </c>
      <c r="O20" s="85">
        <v>7884254.25</v>
      </c>
      <c r="P20" s="85">
        <v>0</v>
      </c>
      <c r="Q20" s="85">
        <v>0</v>
      </c>
      <c r="R20" s="85">
        <v>7884254.25</v>
      </c>
      <c r="S20" s="85">
        <v>1337.1528331326424</v>
      </c>
      <c r="T20" s="99">
        <v>1658.9044799280903</v>
      </c>
    </row>
    <row r="21" spans="1:20" s="1" customFormat="1" ht="12.75">
      <c r="A21" s="98">
        <v>10</v>
      </c>
      <c r="B21" s="84" t="s">
        <v>86</v>
      </c>
      <c r="C21" s="147">
        <v>1974</v>
      </c>
      <c r="D21" s="147"/>
      <c r="E21" s="84" t="s">
        <v>58</v>
      </c>
      <c r="F21" s="147">
        <v>5</v>
      </c>
      <c r="G21" s="147" t="s">
        <v>254</v>
      </c>
      <c r="H21" s="85">
        <v>3647.3</v>
      </c>
      <c r="I21" s="85">
        <v>3647.3</v>
      </c>
      <c r="J21" s="85">
        <v>2672.9</v>
      </c>
      <c r="K21" s="86">
        <v>113</v>
      </c>
      <c r="L21" s="147" t="s">
        <v>55</v>
      </c>
      <c r="M21" s="147" t="s">
        <v>56</v>
      </c>
      <c r="N21" s="87" t="s">
        <v>57</v>
      </c>
      <c r="O21" s="85">
        <v>2908813.4299999997</v>
      </c>
      <c r="P21" s="85">
        <v>0</v>
      </c>
      <c r="Q21" s="85">
        <v>0</v>
      </c>
      <c r="R21" s="85">
        <v>2908813.4299999997</v>
      </c>
      <c r="S21" s="85">
        <v>797.52513640227005</v>
      </c>
      <c r="T21" s="99">
        <v>1668.667560661311</v>
      </c>
    </row>
    <row r="22" spans="1:20" s="1" customFormat="1" ht="12.75">
      <c r="A22" s="98">
        <v>11</v>
      </c>
      <c r="B22" s="84" t="s">
        <v>87</v>
      </c>
      <c r="C22" s="147">
        <v>1958</v>
      </c>
      <c r="D22" s="147"/>
      <c r="E22" s="84" t="s">
        <v>58</v>
      </c>
      <c r="F22" s="147">
        <v>2</v>
      </c>
      <c r="G22" s="147" t="s">
        <v>256</v>
      </c>
      <c r="H22" s="85">
        <v>592.70000000000005</v>
      </c>
      <c r="I22" s="85">
        <v>548</v>
      </c>
      <c r="J22" s="85">
        <v>548</v>
      </c>
      <c r="K22" s="86">
        <v>26</v>
      </c>
      <c r="L22" s="147" t="s">
        <v>55</v>
      </c>
      <c r="M22" s="147" t="s">
        <v>64</v>
      </c>
      <c r="N22" s="87" t="s">
        <v>65</v>
      </c>
      <c r="O22" s="85">
        <v>2189551</v>
      </c>
      <c r="P22" s="85">
        <v>0</v>
      </c>
      <c r="Q22" s="85">
        <v>0</v>
      </c>
      <c r="R22" s="85">
        <v>2189551</v>
      </c>
      <c r="S22" s="85">
        <v>3694.197739159777</v>
      </c>
      <c r="T22" s="99">
        <v>5193.4234857432084</v>
      </c>
    </row>
    <row r="23" spans="1:20" s="1" customFormat="1" ht="12.75">
      <c r="A23" s="98">
        <v>12</v>
      </c>
      <c r="B23" s="84" t="s">
        <v>88</v>
      </c>
      <c r="C23" s="147">
        <v>1961</v>
      </c>
      <c r="D23" s="147"/>
      <c r="E23" s="84" t="s">
        <v>58</v>
      </c>
      <c r="F23" s="147">
        <v>2</v>
      </c>
      <c r="G23" s="147" t="s">
        <v>256</v>
      </c>
      <c r="H23" s="85">
        <v>679.5</v>
      </c>
      <c r="I23" s="85">
        <v>630.79999999999995</v>
      </c>
      <c r="J23" s="85">
        <v>630.79999999999995</v>
      </c>
      <c r="K23" s="86">
        <v>43</v>
      </c>
      <c r="L23" s="147" t="s">
        <v>55</v>
      </c>
      <c r="M23" s="147" t="s">
        <v>56</v>
      </c>
      <c r="N23" s="87" t="s">
        <v>59</v>
      </c>
      <c r="O23" s="85">
        <v>2855710.47</v>
      </c>
      <c r="P23" s="85">
        <v>0</v>
      </c>
      <c r="Q23" s="85">
        <v>0</v>
      </c>
      <c r="R23" s="85">
        <v>2855710.47</v>
      </c>
      <c r="S23" s="85">
        <v>4202.6644150110378</v>
      </c>
      <c r="T23" s="99">
        <v>5267.4540103016925</v>
      </c>
    </row>
    <row r="24" spans="1:20" s="1" customFormat="1" ht="12.75">
      <c r="A24" s="98">
        <v>13</v>
      </c>
      <c r="B24" s="84" t="s">
        <v>89</v>
      </c>
      <c r="C24" s="147">
        <v>1973</v>
      </c>
      <c r="D24" s="147"/>
      <c r="E24" s="84" t="s">
        <v>58</v>
      </c>
      <c r="F24" s="147">
        <v>5</v>
      </c>
      <c r="G24" s="147" t="s">
        <v>256</v>
      </c>
      <c r="H24" s="85">
        <v>4577.26</v>
      </c>
      <c r="I24" s="85">
        <v>2855</v>
      </c>
      <c r="J24" s="85">
        <v>2787.4</v>
      </c>
      <c r="K24" s="86">
        <v>181</v>
      </c>
      <c r="L24" s="147" t="s">
        <v>55</v>
      </c>
      <c r="M24" s="147" t="s">
        <v>56</v>
      </c>
      <c r="N24" s="87" t="s">
        <v>60</v>
      </c>
      <c r="O24" s="85">
        <v>3945816.73</v>
      </c>
      <c r="P24" s="85">
        <v>0</v>
      </c>
      <c r="Q24" s="85">
        <v>0</v>
      </c>
      <c r="R24" s="85">
        <v>3945816.73</v>
      </c>
      <c r="S24" s="85">
        <v>862.04776001363257</v>
      </c>
      <c r="T24" s="99">
        <v>3259.66</v>
      </c>
    </row>
    <row r="25" spans="1:20" s="1" customFormat="1" ht="12.75">
      <c r="A25" s="98">
        <v>14</v>
      </c>
      <c r="B25" s="84" t="s">
        <v>90</v>
      </c>
      <c r="C25" s="147">
        <v>1986</v>
      </c>
      <c r="D25" s="147"/>
      <c r="E25" s="84" t="s">
        <v>54</v>
      </c>
      <c r="F25" s="147">
        <v>5</v>
      </c>
      <c r="G25" s="147" t="s">
        <v>251</v>
      </c>
      <c r="H25" s="85">
        <v>6281</v>
      </c>
      <c r="I25" s="85">
        <v>4728.1000000000004</v>
      </c>
      <c r="J25" s="85">
        <v>4728.1000000000004</v>
      </c>
      <c r="K25" s="86">
        <v>195</v>
      </c>
      <c r="L25" s="147" t="s">
        <v>55</v>
      </c>
      <c r="M25" s="147" t="s">
        <v>56</v>
      </c>
      <c r="N25" s="87" t="s">
        <v>57</v>
      </c>
      <c r="O25" s="85">
        <v>2766905.7600000002</v>
      </c>
      <c r="P25" s="85">
        <v>0</v>
      </c>
      <c r="Q25" s="85">
        <v>0</v>
      </c>
      <c r="R25" s="85">
        <v>2766905.7600000002</v>
      </c>
      <c r="S25" s="85">
        <v>440.51994268428598</v>
      </c>
      <c r="T25" s="99">
        <v>1233.3650819933132</v>
      </c>
    </row>
    <row r="26" spans="1:20" s="1" customFormat="1" ht="12.75">
      <c r="A26" s="98">
        <v>15</v>
      </c>
      <c r="B26" s="84" t="s">
        <v>91</v>
      </c>
      <c r="C26" s="147">
        <v>1948</v>
      </c>
      <c r="D26" s="147"/>
      <c r="E26" s="84" t="s">
        <v>66</v>
      </c>
      <c r="F26" s="147">
        <v>2</v>
      </c>
      <c r="G26" s="147" t="s">
        <v>255</v>
      </c>
      <c r="H26" s="85">
        <v>380.35</v>
      </c>
      <c r="I26" s="85">
        <v>328.8</v>
      </c>
      <c r="J26" s="85">
        <v>328.8</v>
      </c>
      <c r="K26" s="86">
        <v>16</v>
      </c>
      <c r="L26" s="147" t="s">
        <v>55</v>
      </c>
      <c r="M26" s="147" t="s">
        <v>56</v>
      </c>
      <c r="N26" s="87" t="s">
        <v>60</v>
      </c>
      <c r="O26" s="85">
        <v>1828369.47</v>
      </c>
      <c r="P26" s="85">
        <v>0</v>
      </c>
      <c r="Q26" s="85">
        <v>0</v>
      </c>
      <c r="R26" s="85">
        <v>1828369.47</v>
      </c>
      <c r="S26" s="85">
        <v>4807.0710398317333</v>
      </c>
      <c r="T26" s="99">
        <v>5851.5404232943338</v>
      </c>
    </row>
    <row r="27" spans="1:20" s="1" customFormat="1" ht="25.5">
      <c r="A27" s="98">
        <v>16</v>
      </c>
      <c r="B27" s="84" t="s">
        <v>92</v>
      </c>
      <c r="C27" s="147">
        <v>1972</v>
      </c>
      <c r="D27" s="147"/>
      <c r="E27" s="84" t="s">
        <v>58</v>
      </c>
      <c r="F27" s="147">
        <v>5</v>
      </c>
      <c r="G27" s="147" t="s">
        <v>252</v>
      </c>
      <c r="H27" s="85">
        <v>6552.34</v>
      </c>
      <c r="I27" s="85">
        <v>6023.94</v>
      </c>
      <c r="J27" s="85">
        <v>6023.94</v>
      </c>
      <c r="K27" s="86">
        <v>307</v>
      </c>
      <c r="L27" s="147" t="s">
        <v>55</v>
      </c>
      <c r="M27" s="147" t="s">
        <v>56</v>
      </c>
      <c r="N27" s="87" t="s">
        <v>239</v>
      </c>
      <c r="O27" s="85">
        <v>9316893.9800000004</v>
      </c>
      <c r="P27" s="85">
        <v>0</v>
      </c>
      <c r="Q27" s="85">
        <v>0</v>
      </c>
      <c r="R27" s="85">
        <v>9316893.9800000004</v>
      </c>
      <c r="S27" s="85">
        <v>1421.9185787062331</v>
      </c>
      <c r="T27" s="99">
        <v>2000.2789537783447</v>
      </c>
    </row>
    <row r="28" spans="1:20" s="1" customFormat="1" ht="12.75">
      <c r="A28" s="98">
        <v>17</v>
      </c>
      <c r="B28" s="84" t="s">
        <v>175</v>
      </c>
      <c r="C28" s="147">
        <v>1958</v>
      </c>
      <c r="D28" s="147"/>
      <c r="E28" s="84" t="s">
        <v>58</v>
      </c>
      <c r="F28" s="147">
        <v>2</v>
      </c>
      <c r="G28" s="147" t="s">
        <v>256</v>
      </c>
      <c r="H28" s="85">
        <v>731.63</v>
      </c>
      <c r="I28" s="85">
        <v>675.13</v>
      </c>
      <c r="J28" s="85">
        <v>675.13</v>
      </c>
      <c r="K28" s="86">
        <v>27</v>
      </c>
      <c r="L28" s="147" t="s">
        <v>55</v>
      </c>
      <c r="M28" s="147" t="s">
        <v>64</v>
      </c>
      <c r="N28" s="87" t="s">
        <v>65</v>
      </c>
      <c r="O28" s="85">
        <v>1472380.11</v>
      </c>
      <c r="P28" s="85">
        <v>0</v>
      </c>
      <c r="Q28" s="85">
        <v>0</v>
      </c>
      <c r="R28" s="85">
        <v>1472380.11</v>
      </c>
      <c r="S28" s="85">
        <v>2012.4654675177346</v>
      </c>
      <c r="T28" s="99">
        <v>4255.1000000000004</v>
      </c>
    </row>
    <row r="29" spans="1:20" s="1" customFormat="1" ht="12.75">
      <c r="A29" s="98">
        <v>18</v>
      </c>
      <c r="B29" s="84" t="s">
        <v>176</v>
      </c>
      <c r="C29" s="147">
        <v>1963</v>
      </c>
      <c r="D29" s="147"/>
      <c r="E29" s="84" t="s">
        <v>58</v>
      </c>
      <c r="F29" s="147">
        <v>3</v>
      </c>
      <c r="G29" s="147" t="s">
        <v>256</v>
      </c>
      <c r="H29" s="85">
        <v>518.79999999999995</v>
      </c>
      <c r="I29" s="85">
        <v>518.73</v>
      </c>
      <c r="J29" s="85">
        <v>518.73</v>
      </c>
      <c r="K29" s="86">
        <v>28</v>
      </c>
      <c r="L29" s="147" t="s">
        <v>55</v>
      </c>
      <c r="M29" s="147" t="s">
        <v>64</v>
      </c>
      <c r="N29" s="87" t="s">
        <v>65</v>
      </c>
      <c r="O29" s="85">
        <v>1557950.91</v>
      </c>
      <c r="P29" s="85">
        <v>0</v>
      </c>
      <c r="Q29" s="85">
        <v>0</v>
      </c>
      <c r="R29" s="85">
        <v>1557950.91</v>
      </c>
      <c r="S29" s="85">
        <v>3002.9894178874329</v>
      </c>
      <c r="T29" s="99">
        <v>4151.9828450269852</v>
      </c>
    </row>
    <row r="30" spans="1:20" s="1" customFormat="1" ht="12.75">
      <c r="A30" s="98">
        <v>19</v>
      </c>
      <c r="B30" s="84" t="s">
        <v>177</v>
      </c>
      <c r="C30" s="147">
        <v>1989</v>
      </c>
      <c r="D30" s="147"/>
      <c r="E30" s="84" t="s">
        <v>58</v>
      </c>
      <c r="F30" s="147">
        <v>9</v>
      </c>
      <c r="G30" s="147" t="s">
        <v>256</v>
      </c>
      <c r="H30" s="85">
        <v>4913</v>
      </c>
      <c r="I30" s="85">
        <v>3935.8</v>
      </c>
      <c r="J30" s="85">
        <v>3935.8</v>
      </c>
      <c r="K30" s="86">
        <v>173</v>
      </c>
      <c r="L30" s="147" t="s">
        <v>55</v>
      </c>
      <c r="M30" s="147" t="s">
        <v>56</v>
      </c>
      <c r="N30" s="87" t="s">
        <v>59</v>
      </c>
      <c r="O30" s="85">
        <v>2712861.94</v>
      </c>
      <c r="P30" s="85">
        <v>0</v>
      </c>
      <c r="Q30" s="85">
        <v>0</v>
      </c>
      <c r="R30" s="85">
        <v>2712861.94</v>
      </c>
      <c r="S30" s="85">
        <v>552.18032566659883</v>
      </c>
      <c r="T30" s="99">
        <v>1000.5292082230816</v>
      </c>
    </row>
    <row r="31" spans="1:20" s="1" customFormat="1" ht="12.75">
      <c r="A31" s="98">
        <v>20</v>
      </c>
      <c r="B31" s="84" t="s">
        <v>178</v>
      </c>
      <c r="C31" s="147">
        <v>1964</v>
      </c>
      <c r="D31" s="147"/>
      <c r="E31" s="84" t="s">
        <v>58</v>
      </c>
      <c r="F31" s="147">
        <v>2</v>
      </c>
      <c r="G31" s="147" t="s">
        <v>256</v>
      </c>
      <c r="H31" s="85">
        <v>384.9</v>
      </c>
      <c r="I31" s="85">
        <v>384.9</v>
      </c>
      <c r="J31" s="85">
        <v>384.9</v>
      </c>
      <c r="K31" s="86">
        <v>27</v>
      </c>
      <c r="L31" s="147" t="s">
        <v>55</v>
      </c>
      <c r="M31" s="147" t="s">
        <v>56</v>
      </c>
      <c r="N31" s="87" t="s">
        <v>57</v>
      </c>
      <c r="O31" s="85">
        <v>211626.35</v>
      </c>
      <c r="P31" s="85">
        <v>0</v>
      </c>
      <c r="Q31" s="85">
        <v>0</v>
      </c>
      <c r="R31" s="85">
        <v>211626.35</v>
      </c>
      <c r="S31" s="85">
        <v>549.82164198493115</v>
      </c>
      <c r="T31" s="99">
        <v>1673.2996024941544</v>
      </c>
    </row>
    <row r="32" spans="1:20" s="1" customFormat="1" ht="25.5">
      <c r="A32" s="98">
        <v>21</v>
      </c>
      <c r="B32" s="84" t="s">
        <v>179</v>
      </c>
      <c r="C32" s="147">
        <v>1971</v>
      </c>
      <c r="D32" s="147"/>
      <c r="E32" s="84" t="s">
        <v>58</v>
      </c>
      <c r="F32" s="147">
        <v>5</v>
      </c>
      <c r="G32" s="147" t="s">
        <v>251</v>
      </c>
      <c r="H32" s="85">
        <v>5698.2</v>
      </c>
      <c r="I32" s="85">
        <v>5283.5</v>
      </c>
      <c r="J32" s="85">
        <v>4475.3999999999996</v>
      </c>
      <c r="K32" s="86">
        <v>198</v>
      </c>
      <c r="L32" s="147" t="s">
        <v>55</v>
      </c>
      <c r="M32" s="147" t="s">
        <v>56</v>
      </c>
      <c r="N32" s="87" t="s">
        <v>239</v>
      </c>
      <c r="O32" s="85">
        <v>2148296.4200000004</v>
      </c>
      <c r="P32" s="85">
        <v>0</v>
      </c>
      <c r="Q32" s="85">
        <v>0</v>
      </c>
      <c r="R32" s="85">
        <v>2148296.4200000004</v>
      </c>
      <c r="S32" s="85">
        <v>377.01316556105445</v>
      </c>
      <c r="T32" s="99">
        <v>1129.3822926538207</v>
      </c>
    </row>
    <row r="33" spans="1:20" s="1" customFormat="1" ht="12.75">
      <c r="A33" s="98">
        <v>22</v>
      </c>
      <c r="B33" s="84" t="s">
        <v>180</v>
      </c>
      <c r="C33" s="147">
        <v>1991</v>
      </c>
      <c r="D33" s="147"/>
      <c r="E33" s="84" t="s">
        <v>195</v>
      </c>
      <c r="F33" s="147">
        <v>9</v>
      </c>
      <c r="G33" s="147" t="s">
        <v>256</v>
      </c>
      <c r="H33" s="85">
        <v>4196.7</v>
      </c>
      <c r="I33" s="85">
        <v>3776.7</v>
      </c>
      <c r="J33" s="85">
        <v>3776.7</v>
      </c>
      <c r="K33" s="86">
        <v>175</v>
      </c>
      <c r="L33" s="147" t="s">
        <v>55</v>
      </c>
      <c r="M33" s="147" t="s">
        <v>56</v>
      </c>
      <c r="N33" s="87" t="s">
        <v>60</v>
      </c>
      <c r="O33" s="85">
        <v>2712861.94</v>
      </c>
      <c r="P33" s="85">
        <v>0</v>
      </c>
      <c r="Q33" s="85">
        <v>0</v>
      </c>
      <c r="R33" s="85">
        <v>2712861.94</v>
      </c>
      <c r="S33" s="85">
        <v>646.42741677985089</v>
      </c>
      <c r="T33" s="99">
        <v>1171.3012605142137</v>
      </c>
    </row>
    <row r="34" spans="1:20" s="1" customFormat="1" ht="12.75">
      <c r="A34" s="98">
        <v>23</v>
      </c>
      <c r="B34" s="84" t="s">
        <v>181</v>
      </c>
      <c r="C34" s="147">
        <v>1963</v>
      </c>
      <c r="D34" s="147"/>
      <c r="E34" s="84" t="s">
        <v>58</v>
      </c>
      <c r="F34" s="147">
        <v>4</v>
      </c>
      <c r="G34" s="147" t="s">
        <v>254</v>
      </c>
      <c r="H34" s="85">
        <v>2775</v>
      </c>
      <c r="I34" s="85">
        <v>2580</v>
      </c>
      <c r="J34" s="85">
        <v>2580</v>
      </c>
      <c r="K34" s="86">
        <v>110</v>
      </c>
      <c r="L34" s="147" t="s">
        <v>55</v>
      </c>
      <c r="M34" s="147" t="s">
        <v>56</v>
      </c>
      <c r="N34" s="87" t="s">
        <v>194</v>
      </c>
      <c r="O34" s="85">
        <v>2237682.5499999998</v>
      </c>
      <c r="P34" s="85">
        <v>0</v>
      </c>
      <c r="Q34" s="85">
        <v>0</v>
      </c>
      <c r="R34" s="85">
        <v>2237682.5499999998</v>
      </c>
      <c r="S34" s="85">
        <v>806.37209009009007</v>
      </c>
      <c r="T34" s="99">
        <v>3259.66</v>
      </c>
    </row>
    <row r="35" spans="1:20" s="1" customFormat="1" ht="25.5">
      <c r="A35" s="98">
        <v>24</v>
      </c>
      <c r="B35" s="84" t="s">
        <v>182</v>
      </c>
      <c r="C35" s="147">
        <v>1959</v>
      </c>
      <c r="D35" s="147"/>
      <c r="E35" s="84" t="s">
        <v>58</v>
      </c>
      <c r="F35" s="147">
        <v>2</v>
      </c>
      <c r="G35" s="147" t="s">
        <v>256</v>
      </c>
      <c r="H35" s="85">
        <v>598.02</v>
      </c>
      <c r="I35" s="85">
        <v>552.79999999999995</v>
      </c>
      <c r="J35" s="85">
        <v>552.79999999999995</v>
      </c>
      <c r="K35" s="86">
        <v>28</v>
      </c>
      <c r="L35" s="147" t="s">
        <v>55</v>
      </c>
      <c r="M35" s="147" t="s">
        <v>56</v>
      </c>
      <c r="N35" s="87" t="s">
        <v>239</v>
      </c>
      <c r="O35" s="85">
        <v>2418873.6</v>
      </c>
      <c r="P35" s="85">
        <v>0</v>
      </c>
      <c r="Q35" s="85">
        <v>0</v>
      </c>
      <c r="R35" s="85">
        <v>2418873.6</v>
      </c>
      <c r="S35" s="85">
        <v>4044.8038527139565</v>
      </c>
      <c r="T35" s="99">
        <v>5381.5137971974173</v>
      </c>
    </row>
    <row r="36" spans="1:20" s="1" customFormat="1" ht="12.75">
      <c r="A36" s="98">
        <v>25</v>
      </c>
      <c r="B36" s="84" t="s">
        <v>185</v>
      </c>
      <c r="C36" s="147">
        <v>1989</v>
      </c>
      <c r="D36" s="147"/>
      <c r="E36" s="84" t="s">
        <v>58</v>
      </c>
      <c r="F36" s="147">
        <v>9</v>
      </c>
      <c r="G36" s="147" t="s">
        <v>255</v>
      </c>
      <c r="H36" s="85">
        <v>3493.71</v>
      </c>
      <c r="I36" s="85">
        <v>3277.11</v>
      </c>
      <c r="J36" s="85">
        <v>3277.11</v>
      </c>
      <c r="K36" s="86">
        <v>159</v>
      </c>
      <c r="L36" s="147" t="s">
        <v>55</v>
      </c>
      <c r="M36" s="147" t="s">
        <v>56</v>
      </c>
      <c r="N36" s="87" t="s">
        <v>205</v>
      </c>
      <c r="O36" s="85">
        <v>1640571.49</v>
      </c>
      <c r="P36" s="85">
        <v>0</v>
      </c>
      <c r="Q36" s="85">
        <v>0</v>
      </c>
      <c r="R36" s="85">
        <v>1640571.49</v>
      </c>
      <c r="S36" s="85">
        <v>469.57861127569259</v>
      </c>
      <c r="T36" s="99">
        <v>703.4928485764417</v>
      </c>
    </row>
    <row r="37" spans="1:20" s="1" customFormat="1" ht="25.5">
      <c r="A37" s="98">
        <v>26</v>
      </c>
      <c r="B37" s="84" t="s">
        <v>186</v>
      </c>
      <c r="C37" s="147">
        <v>1992</v>
      </c>
      <c r="D37" s="147"/>
      <c r="E37" s="84" t="s">
        <v>58</v>
      </c>
      <c r="F37" s="147">
        <v>9</v>
      </c>
      <c r="G37" s="147" t="s">
        <v>255</v>
      </c>
      <c r="H37" s="85">
        <v>2755.2</v>
      </c>
      <c r="I37" s="85">
        <v>2755.2</v>
      </c>
      <c r="J37" s="85">
        <v>2755.2</v>
      </c>
      <c r="K37" s="86">
        <v>117</v>
      </c>
      <c r="L37" s="147" t="s">
        <v>55</v>
      </c>
      <c r="M37" s="147" t="s">
        <v>56</v>
      </c>
      <c r="N37" s="87" t="s">
        <v>196</v>
      </c>
      <c r="O37" s="85">
        <v>1784450.96</v>
      </c>
      <c r="P37" s="85">
        <v>0</v>
      </c>
      <c r="Q37" s="85">
        <v>0</v>
      </c>
      <c r="R37" s="85">
        <v>1784450.96</v>
      </c>
      <c r="S37" s="85">
        <v>647.66657955865276</v>
      </c>
      <c r="T37" s="99">
        <v>892.05865272938445</v>
      </c>
    </row>
    <row r="38" spans="1:20" s="1" customFormat="1" ht="25.5">
      <c r="A38" s="98">
        <v>27</v>
      </c>
      <c r="B38" s="84" t="s">
        <v>187</v>
      </c>
      <c r="C38" s="147">
        <v>1992</v>
      </c>
      <c r="D38" s="147"/>
      <c r="E38" s="84" t="s">
        <v>54</v>
      </c>
      <c r="F38" s="147">
        <v>9</v>
      </c>
      <c r="G38" s="147" t="s">
        <v>254</v>
      </c>
      <c r="H38" s="85">
        <v>8435</v>
      </c>
      <c r="I38" s="85">
        <v>4621</v>
      </c>
      <c r="J38" s="85">
        <v>4597</v>
      </c>
      <c r="K38" s="86">
        <v>317</v>
      </c>
      <c r="L38" s="147" t="s">
        <v>55</v>
      </c>
      <c r="M38" s="147" t="s">
        <v>56</v>
      </c>
      <c r="N38" s="87" t="s">
        <v>197</v>
      </c>
      <c r="O38" s="85">
        <v>6364982.3099999996</v>
      </c>
      <c r="P38" s="85">
        <v>0</v>
      </c>
      <c r="Q38" s="85">
        <v>0</v>
      </c>
      <c r="R38" s="85">
        <v>6364982.3099999996</v>
      </c>
      <c r="S38" s="85">
        <v>754.59185655008889</v>
      </c>
      <c r="T38" s="99">
        <v>1165.5245998814464</v>
      </c>
    </row>
    <row r="39" spans="1:20" s="1" customFormat="1" ht="12.75">
      <c r="A39" s="98">
        <v>28</v>
      </c>
      <c r="B39" s="84" t="s">
        <v>188</v>
      </c>
      <c r="C39" s="147">
        <v>1968</v>
      </c>
      <c r="D39" s="147"/>
      <c r="E39" s="84" t="s">
        <v>58</v>
      </c>
      <c r="F39" s="147">
        <v>5</v>
      </c>
      <c r="G39" s="147" t="s">
        <v>254</v>
      </c>
      <c r="H39" s="85">
        <v>3582.37</v>
      </c>
      <c r="I39" s="85">
        <v>3313</v>
      </c>
      <c r="J39" s="85">
        <v>3252.7</v>
      </c>
      <c r="K39" s="86">
        <v>144</v>
      </c>
      <c r="L39" s="147" t="s">
        <v>55</v>
      </c>
      <c r="M39" s="147" t="s">
        <v>56</v>
      </c>
      <c r="N39" s="87" t="s">
        <v>61</v>
      </c>
      <c r="O39" s="85">
        <v>2331324.81</v>
      </c>
      <c r="P39" s="85">
        <v>0</v>
      </c>
      <c r="Q39" s="85">
        <v>0</v>
      </c>
      <c r="R39" s="85">
        <v>2331324.81</v>
      </c>
      <c r="S39" s="85">
        <v>650.777225691372</v>
      </c>
      <c r="T39" s="99">
        <v>3259.66</v>
      </c>
    </row>
    <row r="40" spans="1:20" s="1" customFormat="1" ht="12.75">
      <c r="A40" s="98">
        <v>29</v>
      </c>
      <c r="B40" s="84" t="s">
        <v>189</v>
      </c>
      <c r="C40" s="147">
        <v>1958</v>
      </c>
      <c r="D40" s="147"/>
      <c r="E40" s="84" t="s">
        <v>58</v>
      </c>
      <c r="F40" s="147">
        <v>4</v>
      </c>
      <c r="G40" s="147" t="s">
        <v>254</v>
      </c>
      <c r="H40" s="85">
        <v>5856.4</v>
      </c>
      <c r="I40" s="85">
        <v>3235.1</v>
      </c>
      <c r="J40" s="85">
        <v>2625</v>
      </c>
      <c r="K40" s="86">
        <v>86</v>
      </c>
      <c r="L40" s="147" t="s">
        <v>55</v>
      </c>
      <c r="M40" s="147" t="s">
        <v>56</v>
      </c>
      <c r="N40" s="87" t="s">
        <v>240</v>
      </c>
      <c r="O40" s="85">
        <v>131828.92000000001</v>
      </c>
      <c r="P40" s="85">
        <v>0</v>
      </c>
      <c r="Q40" s="85">
        <v>0</v>
      </c>
      <c r="R40" s="85">
        <v>131828.92000000001</v>
      </c>
      <c r="S40" s="85">
        <v>22.510231541561371</v>
      </c>
      <c r="T40" s="99">
        <v>22.510231541561371</v>
      </c>
    </row>
    <row r="41" spans="1:20" s="1" customFormat="1" ht="12.75">
      <c r="A41" s="98">
        <v>30</v>
      </c>
      <c r="B41" s="84" t="s">
        <v>190</v>
      </c>
      <c r="C41" s="147">
        <v>1968</v>
      </c>
      <c r="D41" s="147"/>
      <c r="E41" s="84" t="s">
        <v>58</v>
      </c>
      <c r="F41" s="147">
        <v>2</v>
      </c>
      <c r="G41" s="147" t="s">
        <v>256</v>
      </c>
      <c r="H41" s="85">
        <v>610.4</v>
      </c>
      <c r="I41" s="85">
        <v>567</v>
      </c>
      <c r="J41" s="85">
        <v>489.2</v>
      </c>
      <c r="K41" s="86">
        <v>29</v>
      </c>
      <c r="L41" s="147" t="s">
        <v>55</v>
      </c>
      <c r="M41" s="147" t="s">
        <v>56</v>
      </c>
      <c r="N41" s="87" t="s">
        <v>240</v>
      </c>
      <c r="O41" s="85">
        <v>2376594.88</v>
      </c>
      <c r="P41" s="85">
        <v>0</v>
      </c>
      <c r="Q41" s="85">
        <v>0</v>
      </c>
      <c r="R41" s="85">
        <v>2376594.88</v>
      </c>
      <c r="S41" s="85">
        <v>3893.5040629095674</v>
      </c>
      <c r="T41" s="99">
        <v>5106.796035386632</v>
      </c>
    </row>
    <row r="42" spans="1:20" s="1" customFormat="1" ht="12.75">
      <c r="A42" s="98">
        <v>31</v>
      </c>
      <c r="B42" s="84" t="s">
        <v>191</v>
      </c>
      <c r="C42" s="147">
        <v>1958</v>
      </c>
      <c r="D42" s="147"/>
      <c r="E42" s="84" t="s">
        <v>58</v>
      </c>
      <c r="F42" s="147">
        <v>2</v>
      </c>
      <c r="G42" s="147" t="s">
        <v>256</v>
      </c>
      <c r="H42" s="85">
        <v>822.2</v>
      </c>
      <c r="I42" s="85">
        <v>822.2</v>
      </c>
      <c r="J42" s="85">
        <v>822.2</v>
      </c>
      <c r="K42" s="86">
        <v>22</v>
      </c>
      <c r="L42" s="147" t="s">
        <v>55</v>
      </c>
      <c r="M42" s="147" t="s">
        <v>56</v>
      </c>
      <c r="N42" s="87" t="s">
        <v>240</v>
      </c>
      <c r="O42" s="85">
        <v>3042838.07</v>
      </c>
      <c r="P42" s="85">
        <v>0</v>
      </c>
      <c r="Q42" s="85">
        <v>0</v>
      </c>
      <c r="R42" s="85">
        <v>3042838.07</v>
      </c>
      <c r="S42" s="85">
        <v>3700.8490270007292</v>
      </c>
      <c r="T42" s="99">
        <v>5177.9826562880071</v>
      </c>
    </row>
    <row r="43" spans="1:20" s="1" customFormat="1" ht="12.75">
      <c r="A43" s="98">
        <v>32</v>
      </c>
      <c r="B43" s="84" t="s">
        <v>192</v>
      </c>
      <c r="C43" s="147">
        <v>1959</v>
      </c>
      <c r="D43" s="147"/>
      <c r="E43" s="84" t="s">
        <v>58</v>
      </c>
      <c r="F43" s="147">
        <v>2</v>
      </c>
      <c r="G43" s="147" t="s">
        <v>255</v>
      </c>
      <c r="H43" s="85">
        <v>310.3</v>
      </c>
      <c r="I43" s="85">
        <v>310.3</v>
      </c>
      <c r="J43" s="85">
        <v>310.3</v>
      </c>
      <c r="K43" s="86">
        <v>10</v>
      </c>
      <c r="L43" s="147" t="s">
        <v>55</v>
      </c>
      <c r="M43" s="147" t="s">
        <v>56</v>
      </c>
      <c r="N43" s="87" t="s">
        <v>240</v>
      </c>
      <c r="O43" s="85">
        <v>1139819.0599999998</v>
      </c>
      <c r="P43" s="85">
        <v>0</v>
      </c>
      <c r="Q43" s="85">
        <v>0</v>
      </c>
      <c r="R43" s="85">
        <v>1139819.0599999998</v>
      </c>
      <c r="S43" s="85">
        <v>3673.2808894618106</v>
      </c>
      <c r="T43" s="99">
        <v>5447.7607218820494</v>
      </c>
    </row>
    <row r="44" spans="1:20" s="1" customFormat="1" ht="12.75">
      <c r="A44" s="98">
        <v>33</v>
      </c>
      <c r="B44" s="84" t="s">
        <v>193</v>
      </c>
      <c r="C44" s="147">
        <v>1959</v>
      </c>
      <c r="D44" s="147"/>
      <c r="E44" s="84" t="s">
        <v>58</v>
      </c>
      <c r="F44" s="147">
        <v>2</v>
      </c>
      <c r="G44" s="147" t="s">
        <v>255</v>
      </c>
      <c r="H44" s="85">
        <v>287</v>
      </c>
      <c r="I44" s="85">
        <v>287</v>
      </c>
      <c r="J44" s="85">
        <v>287</v>
      </c>
      <c r="K44" s="86">
        <v>18</v>
      </c>
      <c r="L44" s="147" t="s">
        <v>55</v>
      </c>
      <c r="M44" s="147" t="s">
        <v>64</v>
      </c>
      <c r="N44" s="87" t="s">
        <v>65</v>
      </c>
      <c r="O44" s="85">
        <v>1396947.25</v>
      </c>
      <c r="P44" s="85">
        <v>0</v>
      </c>
      <c r="Q44" s="85">
        <v>0</v>
      </c>
      <c r="R44" s="85">
        <v>1396947.25</v>
      </c>
      <c r="S44" s="85">
        <v>4867.4120209059238</v>
      </c>
      <c r="T44" s="99">
        <v>5784.370278745645</v>
      </c>
    </row>
    <row r="45" spans="1:20" s="1" customFormat="1" ht="12.75">
      <c r="A45" s="98">
        <v>34</v>
      </c>
      <c r="B45" s="84" t="s">
        <v>202</v>
      </c>
      <c r="C45" s="147">
        <v>1952</v>
      </c>
      <c r="D45" s="147"/>
      <c r="E45" s="84" t="s">
        <v>206</v>
      </c>
      <c r="F45" s="147">
        <v>2</v>
      </c>
      <c r="G45" s="147" t="s">
        <v>256</v>
      </c>
      <c r="H45" s="85">
        <v>644.12</v>
      </c>
      <c r="I45" s="85">
        <v>644.12</v>
      </c>
      <c r="J45" s="85">
        <v>644.12</v>
      </c>
      <c r="K45" s="86">
        <v>31</v>
      </c>
      <c r="L45" s="147" t="s">
        <v>55</v>
      </c>
      <c r="M45" s="147" t="s">
        <v>64</v>
      </c>
      <c r="N45" s="87" t="s">
        <v>65</v>
      </c>
      <c r="O45" s="85">
        <v>2343822.52</v>
      </c>
      <c r="P45" s="85">
        <v>0</v>
      </c>
      <c r="Q45" s="85">
        <v>0</v>
      </c>
      <c r="R45" s="85">
        <v>2343822.52</v>
      </c>
      <c r="S45" s="85">
        <v>3638.7979258523255</v>
      </c>
      <c r="T45" s="99">
        <v>8001.7673725392779</v>
      </c>
    </row>
    <row r="46" spans="1:20" s="1" customFormat="1" ht="12.75">
      <c r="A46" s="98">
        <v>35</v>
      </c>
      <c r="B46" s="84" t="s">
        <v>203</v>
      </c>
      <c r="C46" s="147">
        <v>1968</v>
      </c>
      <c r="D46" s="147"/>
      <c r="E46" s="84" t="s">
        <v>54</v>
      </c>
      <c r="F46" s="147">
        <v>2</v>
      </c>
      <c r="G46" s="147" t="s">
        <v>256</v>
      </c>
      <c r="H46" s="85">
        <v>632.6</v>
      </c>
      <c r="I46" s="85">
        <v>632.6</v>
      </c>
      <c r="J46" s="85">
        <v>632.6</v>
      </c>
      <c r="K46" s="86">
        <v>23</v>
      </c>
      <c r="L46" s="147" t="s">
        <v>55</v>
      </c>
      <c r="M46" s="147" t="s">
        <v>64</v>
      </c>
      <c r="N46" s="87" t="s">
        <v>65</v>
      </c>
      <c r="O46" s="85">
        <v>2905261.2600000002</v>
      </c>
      <c r="P46" s="85">
        <v>0</v>
      </c>
      <c r="Q46" s="85">
        <v>0</v>
      </c>
      <c r="R46" s="85">
        <v>2905261.2600000002</v>
      </c>
      <c r="S46" s="85">
        <v>4592.572336389504</v>
      </c>
      <c r="T46" s="99">
        <v>5688.8367056591842</v>
      </c>
    </row>
    <row r="47" spans="1:20" s="1" customFormat="1" ht="12.75">
      <c r="A47" s="98">
        <v>36</v>
      </c>
      <c r="B47" s="84" t="s">
        <v>204</v>
      </c>
      <c r="C47" s="147">
        <v>1941</v>
      </c>
      <c r="D47" s="147"/>
      <c r="E47" s="84" t="s">
        <v>58</v>
      </c>
      <c r="F47" s="147">
        <v>2</v>
      </c>
      <c r="G47" s="147" t="s">
        <v>256</v>
      </c>
      <c r="H47" s="85">
        <v>733.92</v>
      </c>
      <c r="I47" s="85">
        <v>662.9</v>
      </c>
      <c r="J47" s="85">
        <v>662.9</v>
      </c>
      <c r="K47" s="86">
        <v>22</v>
      </c>
      <c r="L47" s="147" t="s">
        <v>55</v>
      </c>
      <c r="M47" s="147" t="s">
        <v>56</v>
      </c>
      <c r="N47" s="87" t="s">
        <v>61</v>
      </c>
      <c r="O47" s="85">
        <v>2908972.99</v>
      </c>
      <c r="P47" s="85">
        <v>0</v>
      </c>
      <c r="Q47" s="85">
        <v>0</v>
      </c>
      <c r="R47" s="85">
        <v>2908972.99</v>
      </c>
      <c r="S47" s="85">
        <v>3963.6104616306961</v>
      </c>
      <c r="T47" s="99">
        <v>5123.9093116415961</v>
      </c>
    </row>
    <row r="48" spans="1:20" s="1" customFormat="1" ht="12.75">
      <c r="A48" s="98">
        <v>37</v>
      </c>
      <c r="B48" s="84" t="s">
        <v>227</v>
      </c>
      <c r="C48" s="147">
        <v>1986</v>
      </c>
      <c r="D48" s="147"/>
      <c r="E48" s="84" t="s">
        <v>228</v>
      </c>
      <c r="F48" s="147">
        <v>5</v>
      </c>
      <c r="G48" s="147" t="s">
        <v>254</v>
      </c>
      <c r="H48" s="85">
        <v>3450.6</v>
      </c>
      <c r="I48" s="85">
        <v>3118.5</v>
      </c>
      <c r="J48" s="85">
        <v>3118.5</v>
      </c>
      <c r="K48" s="86">
        <v>32</v>
      </c>
      <c r="L48" s="147" t="s">
        <v>55</v>
      </c>
      <c r="M48" s="147" t="s">
        <v>56</v>
      </c>
      <c r="N48" s="87" t="s">
        <v>240</v>
      </c>
      <c r="O48" s="85">
        <v>2039264.59</v>
      </c>
      <c r="P48" s="85">
        <v>0</v>
      </c>
      <c r="Q48" s="85">
        <v>0</v>
      </c>
      <c r="R48" s="85">
        <v>2039264.59</v>
      </c>
      <c r="S48" s="85">
        <v>590.98840491508724</v>
      </c>
      <c r="T48" s="99">
        <v>1495.5300370949979</v>
      </c>
    </row>
    <row r="49" spans="1:23" s="1" customFormat="1" ht="25.5">
      <c r="A49" s="98">
        <v>38</v>
      </c>
      <c r="B49" s="84" t="s">
        <v>94</v>
      </c>
      <c r="C49" s="147" t="s">
        <v>229</v>
      </c>
      <c r="D49" s="147"/>
      <c r="E49" s="84" t="s">
        <v>58</v>
      </c>
      <c r="F49" s="147">
        <v>9</v>
      </c>
      <c r="G49" s="147" t="s">
        <v>255</v>
      </c>
      <c r="H49" s="85">
        <v>2760.5</v>
      </c>
      <c r="I49" s="85">
        <v>2760.5</v>
      </c>
      <c r="J49" s="85">
        <v>2760.5</v>
      </c>
      <c r="K49" s="86">
        <v>140</v>
      </c>
      <c r="L49" s="147" t="s">
        <v>55</v>
      </c>
      <c r="M49" s="147" t="s">
        <v>56</v>
      </c>
      <c r="N49" s="87" t="s">
        <v>63</v>
      </c>
      <c r="O49" s="85">
        <v>1604039.9000000001</v>
      </c>
      <c r="P49" s="85">
        <v>0</v>
      </c>
      <c r="Q49" s="85">
        <v>0</v>
      </c>
      <c r="R49" s="85">
        <v>1604039.9000000001</v>
      </c>
      <c r="S49" s="85">
        <v>581.0686107589205</v>
      </c>
      <c r="T49" s="99">
        <v>890.3459518203224</v>
      </c>
    </row>
    <row r="50" spans="1:23" s="1" customFormat="1" ht="12.75">
      <c r="A50" s="98">
        <v>39</v>
      </c>
      <c r="B50" s="84" t="s">
        <v>135</v>
      </c>
      <c r="C50" s="147">
        <v>1994</v>
      </c>
      <c r="D50" s="147"/>
      <c r="E50" s="84" t="s">
        <v>54</v>
      </c>
      <c r="F50" s="147">
        <v>9</v>
      </c>
      <c r="G50" s="147" t="s">
        <v>256</v>
      </c>
      <c r="H50" s="88">
        <v>4306.3</v>
      </c>
      <c r="I50" s="85">
        <v>3866</v>
      </c>
      <c r="J50" s="85">
        <v>3866</v>
      </c>
      <c r="K50" s="86">
        <v>182</v>
      </c>
      <c r="L50" s="147" t="s">
        <v>55</v>
      </c>
      <c r="M50" s="147" t="s">
        <v>56</v>
      </c>
      <c r="N50" s="87" t="s">
        <v>60</v>
      </c>
      <c r="O50" s="85">
        <v>105635.39</v>
      </c>
      <c r="P50" s="85">
        <v>0</v>
      </c>
      <c r="Q50" s="85">
        <v>0</v>
      </c>
      <c r="R50" s="85">
        <v>105635.39</v>
      </c>
      <c r="S50" s="85">
        <v>24.530429835357499</v>
      </c>
      <c r="T50" s="99">
        <v>24.530429835357499</v>
      </c>
    </row>
    <row r="51" spans="1:23" s="1" customFormat="1" ht="12.75">
      <c r="A51" s="98">
        <v>40</v>
      </c>
      <c r="B51" s="84" t="s">
        <v>98</v>
      </c>
      <c r="C51" s="147">
        <v>1957</v>
      </c>
      <c r="D51" s="147"/>
      <c r="E51" s="84" t="s">
        <v>58</v>
      </c>
      <c r="F51" s="147">
        <v>2</v>
      </c>
      <c r="G51" s="147" t="s">
        <v>256</v>
      </c>
      <c r="H51" s="85">
        <v>706.7</v>
      </c>
      <c r="I51" s="85">
        <v>646.1</v>
      </c>
      <c r="J51" s="85">
        <v>646.1</v>
      </c>
      <c r="K51" s="86">
        <v>18</v>
      </c>
      <c r="L51" s="147" t="s">
        <v>55</v>
      </c>
      <c r="M51" s="147" t="s">
        <v>56</v>
      </c>
      <c r="N51" s="87" t="s">
        <v>59</v>
      </c>
      <c r="O51" s="85">
        <v>81776.960000000006</v>
      </c>
      <c r="P51" s="85">
        <v>0</v>
      </c>
      <c r="Q51" s="85">
        <v>0</v>
      </c>
      <c r="R51" s="85">
        <v>81776.960000000006</v>
      </c>
      <c r="S51" s="85">
        <v>115.71665487477006</v>
      </c>
      <c r="T51" s="99">
        <v>115.71665487477006</v>
      </c>
    </row>
    <row r="52" spans="1:23" s="1" customFormat="1" ht="12.75">
      <c r="A52" s="98">
        <v>41</v>
      </c>
      <c r="B52" s="84" t="s">
        <v>101</v>
      </c>
      <c r="C52" s="147">
        <v>1960</v>
      </c>
      <c r="D52" s="147"/>
      <c r="E52" s="84" t="s">
        <v>58</v>
      </c>
      <c r="F52" s="147">
        <v>2</v>
      </c>
      <c r="G52" s="147" t="s">
        <v>256</v>
      </c>
      <c r="H52" s="88">
        <v>582.70000000000005</v>
      </c>
      <c r="I52" s="88">
        <v>576.70000000000005</v>
      </c>
      <c r="J52" s="88">
        <v>576.70000000000005</v>
      </c>
      <c r="K52" s="86">
        <v>31</v>
      </c>
      <c r="L52" s="147" t="s">
        <v>55</v>
      </c>
      <c r="M52" s="147" t="s">
        <v>56</v>
      </c>
      <c r="N52" s="87" t="s">
        <v>60</v>
      </c>
      <c r="O52" s="85">
        <v>64771.71</v>
      </c>
      <c r="P52" s="85">
        <v>0</v>
      </c>
      <c r="Q52" s="85">
        <v>0</v>
      </c>
      <c r="R52" s="85">
        <v>64771.71</v>
      </c>
      <c r="S52" s="85">
        <v>111.15790286596875</v>
      </c>
      <c r="T52" s="99">
        <v>111.15790286596875</v>
      </c>
    </row>
    <row r="53" spans="1:23" s="1" customFormat="1" ht="25.5">
      <c r="A53" s="98">
        <v>42</v>
      </c>
      <c r="B53" s="84" t="s">
        <v>102</v>
      </c>
      <c r="C53" s="147">
        <v>1960</v>
      </c>
      <c r="D53" s="147"/>
      <c r="E53" s="84" t="s">
        <v>58</v>
      </c>
      <c r="F53" s="147">
        <v>2</v>
      </c>
      <c r="G53" s="147" t="s">
        <v>256</v>
      </c>
      <c r="H53" s="85">
        <v>592.20000000000005</v>
      </c>
      <c r="I53" s="85">
        <v>550.70000000000005</v>
      </c>
      <c r="J53" s="85">
        <v>550.70000000000005</v>
      </c>
      <c r="K53" s="86">
        <v>37</v>
      </c>
      <c r="L53" s="147" t="s">
        <v>55</v>
      </c>
      <c r="M53" s="147" t="s">
        <v>56</v>
      </c>
      <c r="N53" s="87" t="s">
        <v>239</v>
      </c>
      <c r="O53" s="85">
        <v>64458.1</v>
      </c>
      <c r="P53" s="85">
        <v>0</v>
      </c>
      <c r="Q53" s="85">
        <v>0</v>
      </c>
      <c r="R53" s="85">
        <v>64458.1</v>
      </c>
      <c r="S53" s="85">
        <v>108.84515366430259</v>
      </c>
      <c r="T53" s="99">
        <v>108.84515366430259</v>
      </c>
    </row>
    <row r="54" spans="1:23" s="1" customFormat="1" ht="12.75">
      <c r="A54" s="98">
        <v>43</v>
      </c>
      <c r="B54" s="84" t="s">
        <v>107</v>
      </c>
      <c r="C54" s="147">
        <v>1958</v>
      </c>
      <c r="D54" s="147"/>
      <c r="E54" s="84" t="s">
        <v>58</v>
      </c>
      <c r="F54" s="147">
        <v>2</v>
      </c>
      <c r="G54" s="147" t="s">
        <v>256</v>
      </c>
      <c r="H54" s="88">
        <v>653.29999999999995</v>
      </c>
      <c r="I54" s="85">
        <v>605.6</v>
      </c>
      <c r="J54" s="85">
        <v>605.6</v>
      </c>
      <c r="K54" s="86">
        <v>30</v>
      </c>
      <c r="L54" s="147" t="s">
        <v>55</v>
      </c>
      <c r="M54" s="147" t="s">
        <v>56</v>
      </c>
      <c r="N54" s="87" t="s">
        <v>59</v>
      </c>
      <c r="O54" s="85">
        <v>68984.12</v>
      </c>
      <c r="P54" s="85">
        <v>0</v>
      </c>
      <c r="Q54" s="85">
        <v>0</v>
      </c>
      <c r="R54" s="85">
        <v>68984.12</v>
      </c>
      <c r="S54" s="85">
        <v>105.59332619011174</v>
      </c>
      <c r="T54" s="99">
        <v>105.59332619011174</v>
      </c>
    </row>
    <row r="55" spans="1:23" s="1" customFormat="1" ht="12.75">
      <c r="A55" s="98">
        <v>44</v>
      </c>
      <c r="B55" s="84" t="s">
        <v>108</v>
      </c>
      <c r="C55" s="147">
        <v>1961</v>
      </c>
      <c r="D55" s="147"/>
      <c r="E55" s="84" t="s">
        <v>58</v>
      </c>
      <c r="F55" s="147">
        <v>2</v>
      </c>
      <c r="G55" s="147" t="s">
        <v>255</v>
      </c>
      <c r="H55" s="85">
        <v>291.64999999999998</v>
      </c>
      <c r="I55" s="85">
        <v>275.13</v>
      </c>
      <c r="J55" s="85">
        <v>275.13</v>
      </c>
      <c r="K55" s="86">
        <v>17</v>
      </c>
      <c r="L55" s="147" t="s">
        <v>55</v>
      </c>
      <c r="M55" s="147" t="s">
        <v>64</v>
      </c>
      <c r="N55" s="87" t="s">
        <v>65</v>
      </c>
      <c r="O55" s="85">
        <v>49086.239999999998</v>
      </c>
      <c r="P55" s="85">
        <v>0</v>
      </c>
      <c r="Q55" s="85">
        <v>0</v>
      </c>
      <c r="R55" s="85">
        <v>49086.239999999998</v>
      </c>
      <c r="S55" s="85">
        <v>168.30529744556833</v>
      </c>
      <c r="T55" s="99">
        <v>168.30529744556833</v>
      </c>
    </row>
    <row r="56" spans="1:23" s="1" customFormat="1" ht="25.5">
      <c r="A56" s="98">
        <v>45</v>
      </c>
      <c r="B56" s="84" t="s">
        <v>118</v>
      </c>
      <c r="C56" s="147">
        <v>1962</v>
      </c>
      <c r="D56" s="147"/>
      <c r="E56" s="84" t="s">
        <v>66</v>
      </c>
      <c r="F56" s="147">
        <v>2</v>
      </c>
      <c r="G56" s="147" t="s">
        <v>256</v>
      </c>
      <c r="H56" s="88">
        <v>590.99</v>
      </c>
      <c r="I56" s="88">
        <v>550.29</v>
      </c>
      <c r="J56" s="88">
        <v>550.29</v>
      </c>
      <c r="K56" s="86">
        <v>18</v>
      </c>
      <c r="L56" s="147" t="s">
        <v>55</v>
      </c>
      <c r="M56" s="147" t="s">
        <v>56</v>
      </c>
      <c r="N56" s="87" t="s">
        <v>239</v>
      </c>
      <c r="O56" s="85">
        <v>66103.89</v>
      </c>
      <c r="P56" s="85">
        <v>0</v>
      </c>
      <c r="Q56" s="85">
        <v>0</v>
      </c>
      <c r="R56" s="85">
        <v>66103.89</v>
      </c>
      <c r="S56" s="85">
        <v>111.85280630805936</v>
      </c>
      <c r="T56" s="99">
        <v>111.85280630805936</v>
      </c>
    </row>
    <row r="57" spans="1:23" s="114" customFormat="1" ht="12" customHeight="1">
      <c r="A57" s="151" t="s">
        <v>235</v>
      </c>
      <c r="B57" s="152"/>
      <c r="C57" s="110" t="s">
        <v>68</v>
      </c>
      <c r="D57" s="110" t="s">
        <v>68</v>
      </c>
      <c r="E57" s="110" t="s">
        <v>68</v>
      </c>
      <c r="F57" s="110" t="s">
        <v>68</v>
      </c>
      <c r="G57" s="110" t="s">
        <v>68</v>
      </c>
      <c r="H57" s="100">
        <f>SUM(H58:H100)</f>
        <v>111279.86</v>
      </c>
      <c r="I57" s="100">
        <f>SUM(I58:I100)</f>
        <v>97352.73</v>
      </c>
      <c r="J57" s="100">
        <f>SUM(J58:J100)</f>
        <v>90571.73000000001</v>
      </c>
      <c r="K57" s="111">
        <f>SUM(K58:K100)</f>
        <v>4046</v>
      </c>
      <c r="L57" s="112" t="s">
        <v>68</v>
      </c>
      <c r="M57" s="112" t="s">
        <v>68</v>
      </c>
      <c r="N57" s="112" t="s">
        <v>68</v>
      </c>
      <c r="O57" s="100">
        <f>SUM(O58:O100)</f>
        <v>132333758.15000004</v>
      </c>
      <c r="P57" s="100">
        <f>SUM(P58:P100)</f>
        <v>8435280</v>
      </c>
      <c r="Q57" s="100">
        <f>SUM(Q58:Q100)</f>
        <v>0</v>
      </c>
      <c r="R57" s="100">
        <f>SUM(R58:R100)</f>
        <v>123898478.15000004</v>
      </c>
      <c r="S57" s="100">
        <f t="shared" ref="S57:S100" si="1">O57/H57</f>
        <v>1189.1977411725718</v>
      </c>
      <c r="T57" s="100">
        <f>MAX(T58:T100)</f>
        <v>9598.5360602798737</v>
      </c>
      <c r="U57" s="113"/>
      <c r="V57" s="113"/>
      <c r="W57" s="113"/>
    </row>
    <row r="58" spans="1:23" s="1" customFormat="1" ht="12.75">
      <c r="A58" s="98">
        <v>1</v>
      </c>
      <c r="B58" s="84" t="s">
        <v>93</v>
      </c>
      <c r="C58" s="147">
        <v>1985</v>
      </c>
      <c r="D58" s="147"/>
      <c r="E58" s="84" t="s">
        <v>58</v>
      </c>
      <c r="F58" s="147">
        <v>5</v>
      </c>
      <c r="G58" s="147" t="s">
        <v>251</v>
      </c>
      <c r="H58" s="88">
        <v>4537.2</v>
      </c>
      <c r="I58" s="88">
        <v>4163</v>
      </c>
      <c r="J58" s="88">
        <v>4163</v>
      </c>
      <c r="K58" s="86">
        <v>198</v>
      </c>
      <c r="L58" s="147" t="s">
        <v>55</v>
      </c>
      <c r="M58" s="147" t="s">
        <v>56</v>
      </c>
      <c r="N58" s="87" t="s">
        <v>194</v>
      </c>
      <c r="O58" s="85">
        <v>4849430.93</v>
      </c>
      <c r="P58" s="85">
        <v>0</v>
      </c>
      <c r="Q58" s="85">
        <v>0</v>
      </c>
      <c r="R58" s="85">
        <f>O58-P58-Q58</f>
        <v>4849430.93</v>
      </c>
      <c r="S58" s="85">
        <f t="shared" si="1"/>
        <v>1068.815774045667</v>
      </c>
      <c r="T58" s="99">
        <v>2323.8703997178882</v>
      </c>
    </row>
    <row r="59" spans="1:23" s="1" customFormat="1" ht="12.75">
      <c r="A59" s="98">
        <v>2</v>
      </c>
      <c r="B59" s="84" t="s">
        <v>95</v>
      </c>
      <c r="C59" s="147">
        <v>1987</v>
      </c>
      <c r="D59" s="147"/>
      <c r="E59" s="84" t="s">
        <v>58</v>
      </c>
      <c r="F59" s="147">
        <v>9</v>
      </c>
      <c r="G59" s="147" t="s">
        <v>255</v>
      </c>
      <c r="H59" s="88">
        <v>6006.9</v>
      </c>
      <c r="I59" s="88">
        <v>4691.3999999999996</v>
      </c>
      <c r="J59" s="88">
        <v>3628.4</v>
      </c>
      <c r="K59" s="86">
        <v>297</v>
      </c>
      <c r="L59" s="147" t="s">
        <v>55</v>
      </c>
      <c r="M59" s="147" t="s">
        <v>56</v>
      </c>
      <c r="N59" s="87" t="s">
        <v>60</v>
      </c>
      <c r="O59" s="85">
        <v>3569146.2800000003</v>
      </c>
      <c r="P59" s="85">
        <v>0</v>
      </c>
      <c r="Q59" s="85">
        <v>0</v>
      </c>
      <c r="R59" s="85">
        <f t="shared" ref="R59:R100" si="2">O59-P59-Q59</f>
        <v>3569146.2800000003</v>
      </c>
      <c r="S59" s="85">
        <f t="shared" si="1"/>
        <v>594.17441275866099</v>
      </c>
      <c r="T59" s="99">
        <v>1225.4268457940036</v>
      </c>
    </row>
    <row r="60" spans="1:23" s="1" customFormat="1" ht="12.75">
      <c r="A60" s="98">
        <v>3</v>
      </c>
      <c r="B60" s="84" t="s">
        <v>96</v>
      </c>
      <c r="C60" s="147">
        <v>1992</v>
      </c>
      <c r="D60" s="147"/>
      <c r="E60" s="84" t="s">
        <v>58</v>
      </c>
      <c r="F60" s="147">
        <v>4</v>
      </c>
      <c r="G60" s="147" t="s">
        <v>255</v>
      </c>
      <c r="H60" s="88">
        <v>1756.3</v>
      </c>
      <c r="I60" s="88">
        <v>1356.3</v>
      </c>
      <c r="J60" s="88">
        <v>1356.3</v>
      </c>
      <c r="K60" s="86">
        <v>65</v>
      </c>
      <c r="L60" s="147" t="s">
        <v>55</v>
      </c>
      <c r="M60" s="147" t="s">
        <v>64</v>
      </c>
      <c r="N60" s="87" t="s">
        <v>65</v>
      </c>
      <c r="O60" s="85">
        <v>3343354.1199999996</v>
      </c>
      <c r="P60" s="85">
        <v>0</v>
      </c>
      <c r="Q60" s="85">
        <v>0</v>
      </c>
      <c r="R60" s="85">
        <f t="shared" si="2"/>
        <v>3343354.1199999996</v>
      </c>
      <c r="S60" s="85">
        <f t="shared" si="1"/>
        <v>1903.6349826339463</v>
      </c>
      <c r="T60" s="99">
        <v>2939.6835164835165</v>
      </c>
    </row>
    <row r="61" spans="1:23" s="1" customFormat="1" ht="12.75">
      <c r="A61" s="98">
        <v>4</v>
      </c>
      <c r="B61" s="84" t="s">
        <v>97</v>
      </c>
      <c r="C61" s="147">
        <v>1941</v>
      </c>
      <c r="D61" s="147"/>
      <c r="E61" s="84" t="s">
        <v>66</v>
      </c>
      <c r="F61" s="147">
        <v>2</v>
      </c>
      <c r="G61" s="147" t="s">
        <v>256</v>
      </c>
      <c r="H61" s="88">
        <v>743.7</v>
      </c>
      <c r="I61" s="88">
        <v>670.6</v>
      </c>
      <c r="J61" s="88">
        <v>553.1</v>
      </c>
      <c r="K61" s="86">
        <v>23</v>
      </c>
      <c r="L61" s="147" t="s">
        <v>55</v>
      </c>
      <c r="M61" s="147" t="s">
        <v>56</v>
      </c>
      <c r="N61" s="87" t="s">
        <v>59</v>
      </c>
      <c r="O61" s="85">
        <v>3389665.14</v>
      </c>
      <c r="P61" s="85">
        <v>0</v>
      </c>
      <c r="Q61" s="85">
        <v>0</v>
      </c>
      <c r="R61" s="85">
        <f t="shared" si="2"/>
        <v>3389665.14</v>
      </c>
      <c r="S61" s="85">
        <f t="shared" si="1"/>
        <v>4557.8393707139976</v>
      </c>
      <c r="T61" s="99">
        <v>6954.2600510958719</v>
      </c>
    </row>
    <row r="62" spans="1:23" s="1" customFormat="1" ht="12.75">
      <c r="A62" s="98">
        <v>5</v>
      </c>
      <c r="B62" s="84" t="s">
        <v>98</v>
      </c>
      <c r="C62" s="147">
        <v>1957</v>
      </c>
      <c r="D62" s="147"/>
      <c r="E62" s="84" t="s">
        <v>58</v>
      </c>
      <c r="F62" s="147">
        <v>2</v>
      </c>
      <c r="G62" s="147" t="s">
        <v>256</v>
      </c>
      <c r="H62" s="88">
        <v>706.7</v>
      </c>
      <c r="I62" s="88">
        <v>646.1</v>
      </c>
      <c r="J62" s="88">
        <v>646.1</v>
      </c>
      <c r="K62" s="86">
        <v>18</v>
      </c>
      <c r="L62" s="147" t="s">
        <v>55</v>
      </c>
      <c r="M62" s="147" t="s">
        <v>56</v>
      </c>
      <c r="N62" s="87" t="s">
        <v>59</v>
      </c>
      <c r="O62" s="85">
        <v>2778209.21</v>
      </c>
      <c r="P62" s="85">
        <v>0</v>
      </c>
      <c r="Q62" s="85">
        <v>0</v>
      </c>
      <c r="R62" s="85">
        <f t="shared" si="2"/>
        <v>2778209.21</v>
      </c>
      <c r="S62" s="85">
        <f t="shared" si="1"/>
        <v>3931.2426913824816</v>
      </c>
      <c r="T62" s="99">
        <v>7002.9109947643974</v>
      </c>
    </row>
    <row r="63" spans="1:23" s="1" customFormat="1" ht="12.75">
      <c r="A63" s="98">
        <v>6</v>
      </c>
      <c r="B63" s="84" t="s">
        <v>99</v>
      </c>
      <c r="C63" s="89">
        <v>1967</v>
      </c>
      <c r="D63" s="147"/>
      <c r="E63" s="84" t="s">
        <v>58</v>
      </c>
      <c r="F63" s="147">
        <v>2</v>
      </c>
      <c r="G63" s="147" t="s">
        <v>256</v>
      </c>
      <c r="H63" s="88">
        <v>1003.5</v>
      </c>
      <c r="I63" s="88">
        <v>634.5</v>
      </c>
      <c r="J63" s="88">
        <v>634.5</v>
      </c>
      <c r="K63" s="86">
        <v>28</v>
      </c>
      <c r="L63" s="147" t="s">
        <v>55</v>
      </c>
      <c r="M63" s="147" t="s">
        <v>56</v>
      </c>
      <c r="N63" s="87" t="s">
        <v>57</v>
      </c>
      <c r="O63" s="85">
        <v>1203601.0899999999</v>
      </c>
      <c r="P63" s="85">
        <v>0</v>
      </c>
      <c r="Q63" s="85">
        <v>0</v>
      </c>
      <c r="R63" s="85">
        <f t="shared" si="2"/>
        <v>1203601.0899999999</v>
      </c>
      <c r="S63" s="85">
        <f t="shared" si="1"/>
        <v>1199.403178873941</v>
      </c>
      <c r="T63" s="99">
        <v>4500.21</v>
      </c>
    </row>
    <row r="64" spans="1:23" s="1" customFormat="1" ht="12.75">
      <c r="A64" s="98">
        <v>7</v>
      </c>
      <c r="B64" s="84" t="s">
        <v>100</v>
      </c>
      <c r="C64" s="89">
        <v>1973</v>
      </c>
      <c r="D64" s="147"/>
      <c r="E64" s="84" t="s">
        <v>58</v>
      </c>
      <c r="F64" s="147">
        <v>2</v>
      </c>
      <c r="G64" s="147" t="s">
        <v>256</v>
      </c>
      <c r="H64" s="88">
        <v>692.9</v>
      </c>
      <c r="I64" s="88">
        <v>692.9</v>
      </c>
      <c r="J64" s="88">
        <v>692.9</v>
      </c>
      <c r="K64" s="86">
        <v>47</v>
      </c>
      <c r="L64" s="147" t="s">
        <v>55</v>
      </c>
      <c r="M64" s="147" t="s">
        <v>56</v>
      </c>
      <c r="N64" s="87" t="s">
        <v>57</v>
      </c>
      <c r="O64" s="85">
        <v>551118.57000000007</v>
      </c>
      <c r="P64" s="85">
        <v>0</v>
      </c>
      <c r="Q64" s="85">
        <v>0</v>
      </c>
      <c r="R64" s="85">
        <f t="shared" si="2"/>
        <v>551118.57000000007</v>
      </c>
      <c r="S64" s="85">
        <f t="shared" si="1"/>
        <v>795.37966517535006</v>
      </c>
      <c r="T64" s="99">
        <v>810.46</v>
      </c>
    </row>
    <row r="65" spans="1:20" s="1" customFormat="1" ht="12.75">
      <c r="A65" s="98">
        <v>8</v>
      </c>
      <c r="B65" s="84" t="s">
        <v>101</v>
      </c>
      <c r="C65" s="147">
        <v>1960</v>
      </c>
      <c r="D65" s="147"/>
      <c r="E65" s="84" t="s">
        <v>58</v>
      </c>
      <c r="F65" s="147">
        <v>2</v>
      </c>
      <c r="G65" s="147" t="s">
        <v>256</v>
      </c>
      <c r="H65" s="88">
        <v>582.70000000000005</v>
      </c>
      <c r="I65" s="88">
        <v>576.70000000000005</v>
      </c>
      <c r="J65" s="88">
        <v>576.70000000000005</v>
      </c>
      <c r="K65" s="86">
        <v>31</v>
      </c>
      <c r="L65" s="147" t="s">
        <v>55</v>
      </c>
      <c r="M65" s="147" t="s">
        <v>56</v>
      </c>
      <c r="N65" s="87" t="s">
        <v>60</v>
      </c>
      <c r="O65" s="85">
        <v>2648939.79</v>
      </c>
      <c r="P65" s="85">
        <v>0</v>
      </c>
      <c r="Q65" s="85">
        <v>0</v>
      </c>
      <c r="R65" s="85">
        <f t="shared" si="2"/>
        <v>2648939.79</v>
      </c>
      <c r="S65" s="85">
        <f t="shared" si="1"/>
        <v>4545.9752702934611</v>
      </c>
      <c r="T65" s="99">
        <v>7766.4097655740516</v>
      </c>
    </row>
    <row r="66" spans="1:20" s="1" customFormat="1" ht="25.5">
      <c r="A66" s="98">
        <v>9</v>
      </c>
      <c r="B66" s="84" t="s">
        <v>102</v>
      </c>
      <c r="C66" s="147">
        <v>1960</v>
      </c>
      <c r="D66" s="147"/>
      <c r="E66" s="84" t="s">
        <v>58</v>
      </c>
      <c r="F66" s="147">
        <v>2</v>
      </c>
      <c r="G66" s="147" t="s">
        <v>256</v>
      </c>
      <c r="H66" s="88">
        <v>592.20000000000005</v>
      </c>
      <c r="I66" s="88">
        <v>550.70000000000005</v>
      </c>
      <c r="J66" s="88">
        <v>550.70000000000005</v>
      </c>
      <c r="K66" s="86">
        <v>37</v>
      </c>
      <c r="L66" s="147" t="s">
        <v>55</v>
      </c>
      <c r="M66" s="147" t="s">
        <v>56</v>
      </c>
      <c r="N66" s="87" t="s">
        <v>239</v>
      </c>
      <c r="O66" s="85">
        <v>2651701.0900000003</v>
      </c>
      <c r="P66" s="85">
        <v>0</v>
      </c>
      <c r="Q66" s="85">
        <v>0</v>
      </c>
      <c r="R66" s="85">
        <f t="shared" si="2"/>
        <v>2651701.0900000003</v>
      </c>
      <c r="S66" s="85">
        <f t="shared" si="1"/>
        <v>4477.7120736237757</v>
      </c>
      <c r="T66" s="99">
        <v>7408.2804457953398</v>
      </c>
    </row>
    <row r="67" spans="1:20" s="1" customFormat="1" ht="12.75">
      <c r="A67" s="98">
        <v>10</v>
      </c>
      <c r="B67" s="84" t="s">
        <v>103</v>
      </c>
      <c r="C67" s="147">
        <v>1950</v>
      </c>
      <c r="D67" s="147"/>
      <c r="E67" s="84" t="s">
        <v>58</v>
      </c>
      <c r="F67" s="147">
        <v>3</v>
      </c>
      <c r="G67" s="147" t="s">
        <v>256</v>
      </c>
      <c r="H67" s="88">
        <v>786.1</v>
      </c>
      <c r="I67" s="88">
        <v>786.1</v>
      </c>
      <c r="J67" s="88">
        <v>527.79999999999995</v>
      </c>
      <c r="K67" s="86">
        <v>18</v>
      </c>
      <c r="L67" s="147" t="s">
        <v>55</v>
      </c>
      <c r="M67" s="147" t="s">
        <v>56</v>
      </c>
      <c r="N67" s="87" t="s">
        <v>57</v>
      </c>
      <c r="O67" s="85">
        <v>103384.42</v>
      </c>
      <c r="P67" s="85">
        <v>0</v>
      </c>
      <c r="Q67" s="85">
        <v>0</v>
      </c>
      <c r="R67" s="85">
        <f t="shared" si="2"/>
        <v>103384.42</v>
      </c>
      <c r="S67" s="85">
        <f t="shared" si="1"/>
        <v>131.51560870118306</v>
      </c>
      <c r="T67" s="150">
        <v>131.51560870118306</v>
      </c>
    </row>
    <row r="68" spans="1:20" s="1" customFormat="1" ht="12.75">
      <c r="A68" s="98">
        <v>11</v>
      </c>
      <c r="B68" s="84" t="s">
        <v>104</v>
      </c>
      <c r="C68" s="147">
        <v>1977</v>
      </c>
      <c r="D68" s="147"/>
      <c r="E68" s="84" t="s">
        <v>58</v>
      </c>
      <c r="F68" s="147">
        <v>9</v>
      </c>
      <c r="G68" s="147" t="s">
        <v>256</v>
      </c>
      <c r="H68" s="88">
        <v>4984</v>
      </c>
      <c r="I68" s="88">
        <v>3767.5</v>
      </c>
      <c r="J68" s="88">
        <v>3767.5</v>
      </c>
      <c r="K68" s="86">
        <v>163</v>
      </c>
      <c r="L68" s="147" t="s">
        <v>55</v>
      </c>
      <c r="M68" s="147" t="s">
        <v>56</v>
      </c>
      <c r="N68" s="87" t="s">
        <v>194</v>
      </c>
      <c r="O68" s="85">
        <v>2382043.14</v>
      </c>
      <c r="P68" s="85">
        <v>0</v>
      </c>
      <c r="Q68" s="85">
        <v>0</v>
      </c>
      <c r="R68" s="85">
        <f t="shared" si="2"/>
        <v>2382043.14</v>
      </c>
      <c r="S68" s="85">
        <f t="shared" si="1"/>
        <v>477.93802969502411</v>
      </c>
      <c r="T68" s="99">
        <v>1068.9355373996791</v>
      </c>
    </row>
    <row r="69" spans="1:20" s="1" customFormat="1" ht="12.75">
      <c r="A69" s="98">
        <v>12</v>
      </c>
      <c r="B69" s="84" t="s">
        <v>105</v>
      </c>
      <c r="C69" s="147">
        <v>1961</v>
      </c>
      <c r="D69" s="147"/>
      <c r="E69" s="84" t="s">
        <v>58</v>
      </c>
      <c r="F69" s="147">
        <v>4</v>
      </c>
      <c r="G69" s="147" t="s">
        <v>254</v>
      </c>
      <c r="H69" s="88">
        <v>2700.93</v>
      </c>
      <c r="I69" s="88">
        <v>2461.3000000000002</v>
      </c>
      <c r="J69" s="88">
        <v>2280.6999999999998</v>
      </c>
      <c r="K69" s="86">
        <v>87</v>
      </c>
      <c r="L69" s="147" t="s">
        <v>55</v>
      </c>
      <c r="M69" s="147" t="s">
        <v>56</v>
      </c>
      <c r="N69" s="87" t="s">
        <v>60</v>
      </c>
      <c r="O69" s="85">
        <v>105750.06</v>
      </c>
      <c r="P69" s="85">
        <v>0</v>
      </c>
      <c r="Q69" s="85">
        <v>0</v>
      </c>
      <c r="R69" s="85">
        <f t="shared" si="2"/>
        <v>105750.06</v>
      </c>
      <c r="S69" s="85">
        <f t="shared" si="1"/>
        <v>39.153202785707144</v>
      </c>
      <c r="T69" s="150">
        <v>39.153202785707144</v>
      </c>
    </row>
    <row r="70" spans="1:20" s="1" customFormat="1" ht="12.75">
      <c r="A70" s="98">
        <v>13</v>
      </c>
      <c r="B70" s="84" t="s">
        <v>107</v>
      </c>
      <c r="C70" s="147">
        <v>1958</v>
      </c>
      <c r="D70" s="147"/>
      <c r="E70" s="84" t="s">
        <v>58</v>
      </c>
      <c r="F70" s="147">
        <v>2</v>
      </c>
      <c r="G70" s="147" t="s">
        <v>256</v>
      </c>
      <c r="H70" s="88">
        <v>653.29999999999995</v>
      </c>
      <c r="I70" s="88">
        <v>605.6</v>
      </c>
      <c r="J70" s="88">
        <v>605.6</v>
      </c>
      <c r="K70" s="86">
        <v>30</v>
      </c>
      <c r="L70" s="147" t="s">
        <v>55</v>
      </c>
      <c r="M70" s="147" t="s">
        <v>56</v>
      </c>
      <c r="N70" s="87" t="s">
        <v>59</v>
      </c>
      <c r="O70" s="85">
        <v>2963667.8699999996</v>
      </c>
      <c r="P70" s="85">
        <v>0</v>
      </c>
      <c r="Q70" s="85">
        <v>0</v>
      </c>
      <c r="R70" s="85">
        <f t="shared" si="2"/>
        <v>2963667.8699999996</v>
      </c>
      <c r="S70" s="85">
        <f t="shared" si="1"/>
        <v>4536.4577835603859</v>
      </c>
      <c r="T70" s="99">
        <v>7693.3867993264967</v>
      </c>
    </row>
    <row r="71" spans="1:20" s="1" customFormat="1" ht="12.75">
      <c r="A71" s="98">
        <v>14</v>
      </c>
      <c r="B71" s="84" t="s">
        <v>108</v>
      </c>
      <c r="C71" s="147">
        <v>1961</v>
      </c>
      <c r="D71" s="147"/>
      <c r="E71" s="84" t="s">
        <v>58</v>
      </c>
      <c r="F71" s="147">
        <v>2</v>
      </c>
      <c r="G71" s="147" t="s">
        <v>255</v>
      </c>
      <c r="H71" s="88">
        <v>291.64999999999998</v>
      </c>
      <c r="I71" s="88">
        <v>275.13</v>
      </c>
      <c r="J71" s="88">
        <v>275.13</v>
      </c>
      <c r="K71" s="86">
        <v>17</v>
      </c>
      <c r="L71" s="147" t="s">
        <v>55</v>
      </c>
      <c r="M71" s="147" t="s">
        <v>64</v>
      </c>
      <c r="N71" s="87" t="s">
        <v>65</v>
      </c>
      <c r="O71" s="85">
        <v>1476366.8</v>
      </c>
      <c r="P71" s="85">
        <v>0</v>
      </c>
      <c r="Q71" s="85">
        <v>0</v>
      </c>
      <c r="R71" s="85">
        <f t="shared" si="2"/>
        <v>1476366.8</v>
      </c>
      <c r="S71" s="85">
        <f t="shared" si="1"/>
        <v>5062.1182924738559</v>
      </c>
      <c r="T71" s="99">
        <v>8103.4537342705316</v>
      </c>
    </row>
    <row r="72" spans="1:20" s="1" customFormat="1" ht="12.75">
      <c r="A72" s="98">
        <v>15</v>
      </c>
      <c r="B72" s="84" t="s">
        <v>110</v>
      </c>
      <c r="C72" s="147">
        <v>1941</v>
      </c>
      <c r="D72" s="147"/>
      <c r="E72" s="84" t="s">
        <v>66</v>
      </c>
      <c r="F72" s="147">
        <v>2</v>
      </c>
      <c r="G72" s="147" t="s">
        <v>256</v>
      </c>
      <c r="H72" s="88">
        <v>613.70000000000005</v>
      </c>
      <c r="I72" s="88">
        <v>345.1</v>
      </c>
      <c r="J72" s="88">
        <v>345.1</v>
      </c>
      <c r="K72" s="86">
        <v>22</v>
      </c>
      <c r="L72" s="147" t="s">
        <v>55</v>
      </c>
      <c r="M72" s="147" t="s">
        <v>56</v>
      </c>
      <c r="N72" s="87" t="s">
        <v>59</v>
      </c>
      <c r="O72" s="85">
        <v>2629575.83</v>
      </c>
      <c r="P72" s="85">
        <v>0</v>
      </c>
      <c r="Q72" s="85">
        <v>0</v>
      </c>
      <c r="R72" s="85">
        <f t="shared" si="2"/>
        <v>2629575.83</v>
      </c>
      <c r="S72" s="85">
        <f t="shared" si="1"/>
        <v>4284.7903372983537</v>
      </c>
      <c r="T72" s="99">
        <v>6702.6732149258596</v>
      </c>
    </row>
    <row r="73" spans="1:20" s="1" customFormat="1" ht="12.75">
      <c r="A73" s="98">
        <v>16</v>
      </c>
      <c r="B73" s="84" t="s">
        <v>111</v>
      </c>
      <c r="C73" s="147">
        <v>1954</v>
      </c>
      <c r="D73" s="147"/>
      <c r="E73" s="84" t="s">
        <v>66</v>
      </c>
      <c r="F73" s="147">
        <v>2</v>
      </c>
      <c r="G73" s="147" t="s">
        <v>256</v>
      </c>
      <c r="H73" s="88">
        <v>441</v>
      </c>
      <c r="I73" s="88">
        <v>399.8</v>
      </c>
      <c r="J73" s="88">
        <v>399.8</v>
      </c>
      <c r="K73" s="86">
        <v>27</v>
      </c>
      <c r="L73" s="147" t="s">
        <v>55</v>
      </c>
      <c r="M73" s="147" t="s">
        <v>56</v>
      </c>
      <c r="N73" s="87" t="s">
        <v>59</v>
      </c>
      <c r="O73" s="85">
        <v>2063308.78</v>
      </c>
      <c r="P73" s="85">
        <v>0</v>
      </c>
      <c r="Q73" s="85">
        <v>0</v>
      </c>
      <c r="R73" s="85">
        <f t="shared" si="2"/>
        <v>2063308.78</v>
      </c>
      <c r="S73" s="85">
        <f t="shared" si="1"/>
        <v>4678.7047165532877</v>
      </c>
      <c r="T73" s="99">
        <v>7676.338017233561</v>
      </c>
    </row>
    <row r="74" spans="1:20" s="1" customFormat="1" ht="12.75">
      <c r="A74" s="98">
        <v>17</v>
      </c>
      <c r="B74" s="84" t="s">
        <v>114</v>
      </c>
      <c r="C74" s="147">
        <v>1987</v>
      </c>
      <c r="D74" s="147"/>
      <c r="E74" s="84" t="s">
        <v>58</v>
      </c>
      <c r="F74" s="147">
        <v>5</v>
      </c>
      <c r="G74" s="147" t="s">
        <v>254</v>
      </c>
      <c r="H74" s="88">
        <v>4250.6000000000004</v>
      </c>
      <c r="I74" s="88">
        <v>2613.6</v>
      </c>
      <c r="J74" s="88">
        <v>2613.6</v>
      </c>
      <c r="K74" s="86">
        <v>107</v>
      </c>
      <c r="L74" s="147" t="s">
        <v>55</v>
      </c>
      <c r="M74" s="147" t="s">
        <v>56</v>
      </c>
      <c r="N74" s="87" t="s">
        <v>57</v>
      </c>
      <c r="O74" s="85">
        <v>2866181.7800000003</v>
      </c>
      <c r="P74" s="85">
        <v>0</v>
      </c>
      <c r="Q74" s="85">
        <v>0</v>
      </c>
      <c r="R74" s="85">
        <f t="shared" si="2"/>
        <v>2866181.7800000003</v>
      </c>
      <c r="S74" s="85">
        <f t="shared" si="1"/>
        <v>674.30051757398951</v>
      </c>
      <c r="T74" s="99">
        <v>1447.2096208535265</v>
      </c>
    </row>
    <row r="75" spans="1:20" s="1" customFormat="1" ht="25.5">
      <c r="A75" s="98">
        <v>18</v>
      </c>
      <c r="B75" s="84" t="s">
        <v>116</v>
      </c>
      <c r="C75" s="147">
        <v>1964</v>
      </c>
      <c r="D75" s="147"/>
      <c r="E75" s="84" t="s">
        <v>58</v>
      </c>
      <c r="F75" s="147">
        <v>3</v>
      </c>
      <c r="G75" s="147" t="s">
        <v>256</v>
      </c>
      <c r="H75" s="88">
        <v>1192.79</v>
      </c>
      <c r="I75" s="88">
        <v>1192.79</v>
      </c>
      <c r="J75" s="88">
        <v>1192.79</v>
      </c>
      <c r="K75" s="86">
        <v>56</v>
      </c>
      <c r="L75" s="147" t="s">
        <v>55</v>
      </c>
      <c r="M75" s="147" t="s">
        <v>56</v>
      </c>
      <c r="N75" s="87" t="s">
        <v>63</v>
      </c>
      <c r="O75" s="85">
        <v>2347074.0100000002</v>
      </c>
      <c r="P75" s="85">
        <v>0</v>
      </c>
      <c r="Q75" s="85">
        <v>0</v>
      </c>
      <c r="R75" s="85">
        <f t="shared" si="2"/>
        <v>2347074.0100000002</v>
      </c>
      <c r="S75" s="85">
        <f t="shared" si="1"/>
        <v>1967.7177122544624</v>
      </c>
      <c r="T75" s="99">
        <v>4095.8323554020412</v>
      </c>
    </row>
    <row r="76" spans="1:20" s="1" customFormat="1" ht="12.75">
      <c r="A76" s="98">
        <v>19</v>
      </c>
      <c r="B76" s="84" t="s">
        <v>117</v>
      </c>
      <c r="C76" s="147">
        <v>1941</v>
      </c>
      <c r="D76" s="147"/>
      <c r="E76" s="84" t="s">
        <v>58</v>
      </c>
      <c r="F76" s="147">
        <v>2</v>
      </c>
      <c r="G76" s="147" t="s">
        <v>256</v>
      </c>
      <c r="H76" s="88">
        <v>858.3</v>
      </c>
      <c r="I76" s="88">
        <v>655.4</v>
      </c>
      <c r="J76" s="88">
        <v>655.4</v>
      </c>
      <c r="K76" s="86">
        <v>31</v>
      </c>
      <c r="L76" s="147" t="s">
        <v>55</v>
      </c>
      <c r="M76" s="147" t="s">
        <v>56</v>
      </c>
      <c r="N76" s="87" t="s">
        <v>59</v>
      </c>
      <c r="O76" s="85">
        <v>3255890.12</v>
      </c>
      <c r="P76" s="85">
        <v>0</v>
      </c>
      <c r="Q76" s="85">
        <v>0</v>
      </c>
      <c r="R76" s="85">
        <f t="shared" si="2"/>
        <v>3255890.12</v>
      </c>
      <c r="S76" s="85">
        <f t="shared" si="1"/>
        <v>3793.4173598974721</v>
      </c>
      <c r="T76" s="99">
        <v>5869.8911802400107</v>
      </c>
    </row>
    <row r="77" spans="1:20" s="1" customFormat="1" ht="25.5">
      <c r="A77" s="98">
        <v>20</v>
      </c>
      <c r="B77" s="84" t="s">
        <v>118</v>
      </c>
      <c r="C77" s="147">
        <v>1962</v>
      </c>
      <c r="D77" s="147"/>
      <c r="E77" s="84" t="s">
        <v>66</v>
      </c>
      <c r="F77" s="147">
        <v>2</v>
      </c>
      <c r="G77" s="147" t="s">
        <v>256</v>
      </c>
      <c r="H77" s="88">
        <v>590.99</v>
      </c>
      <c r="I77" s="88">
        <v>550.29</v>
      </c>
      <c r="J77" s="88">
        <v>550.29</v>
      </c>
      <c r="K77" s="86">
        <v>18</v>
      </c>
      <c r="L77" s="147" t="s">
        <v>55</v>
      </c>
      <c r="M77" s="147" t="s">
        <v>56</v>
      </c>
      <c r="N77" s="87" t="s">
        <v>239</v>
      </c>
      <c r="O77" s="85">
        <v>2533670.4300000002</v>
      </c>
      <c r="P77" s="85">
        <v>0</v>
      </c>
      <c r="Q77" s="85">
        <v>0</v>
      </c>
      <c r="R77" s="85">
        <f t="shared" si="2"/>
        <v>2533670.4300000002</v>
      </c>
      <c r="S77" s="85">
        <f t="shared" si="1"/>
        <v>4287.1629469195759</v>
      </c>
      <c r="T77" s="99">
        <v>7271.659854819879</v>
      </c>
    </row>
    <row r="78" spans="1:20" s="1" customFormat="1" ht="12.75">
      <c r="A78" s="98">
        <v>21</v>
      </c>
      <c r="B78" s="84" t="s">
        <v>230</v>
      </c>
      <c r="C78" s="147">
        <v>1960</v>
      </c>
      <c r="D78" s="147"/>
      <c r="E78" s="84" t="s">
        <v>206</v>
      </c>
      <c r="F78" s="147">
        <v>4</v>
      </c>
      <c r="G78" s="147" t="s">
        <v>254</v>
      </c>
      <c r="H78" s="88">
        <v>2241.9</v>
      </c>
      <c r="I78" s="88">
        <v>2091.3000000000002</v>
      </c>
      <c r="J78" s="88">
        <v>1908.9</v>
      </c>
      <c r="K78" s="86">
        <v>87</v>
      </c>
      <c r="L78" s="147" t="s">
        <v>55</v>
      </c>
      <c r="M78" s="147" t="s">
        <v>276</v>
      </c>
      <c r="N78" s="87" t="s">
        <v>277</v>
      </c>
      <c r="O78" s="85">
        <v>7415740.2200000007</v>
      </c>
      <c r="P78" s="85">
        <v>0</v>
      </c>
      <c r="Q78" s="85">
        <v>0</v>
      </c>
      <c r="R78" s="85">
        <f t="shared" si="2"/>
        <v>7415740.2200000007</v>
      </c>
      <c r="S78" s="85">
        <f t="shared" si="1"/>
        <v>3307.7925955662608</v>
      </c>
      <c r="T78" s="99">
        <v>3508.1088719389809</v>
      </c>
    </row>
    <row r="79" spans="1:20" s="1" customFormat="1" ht="12.75">
      <c r="A79" s="98">
        <v>22</v>
      </c>
      <c r="B79" s="84" t="s">
        <v>231</v>
      </c>
      <c r="C79" s="147">
        <v>1959</v>
      </c>
      <c r="D79" s="147"/>
      <c r="E79" s="84" t="s">
        <v>206</v>
      </c>
      <c r="F79" s="147">
        <v>3</v>
      </c>
      <c r="G79" s="147" t="s">
        <v>256</v>
      </c>
      <c r="H79" s="88">
        <v>1638.8</v>
      </c>
      <c r="I79" s="88">
        <v>1086.7</v>
      </c>
      <c r="J79" s="88">
        <v>1052.4000000000001</v>
      </c>
      <c r="K79" s="86">
        <v>92</v>
      </c>
      <c r="L79" s="147" t="s">
        <v>55</v>
      </c>
      <c r="M79" s="147" t="s">
        <v>56</v>
      </c>
      <c r="N79" s="87" t="s">
        <v>57</v>
      </c>
      <c r="O79" s="85">
        <v>4896179.7299999995</v>
      </c>
      <c r="P79" s="85">
        <v>0</v>
      </c>
      <c r="Q79" s="85">
        <v>0</v>
      </c>
      <c r="R79" s="85">
        <f t="shared" si="2"/>
        <v>4896179.7299999995</v>
      </c>
      <c r="S79" s="85">
        <f t="shared" si="1"/>
        <v>2987.661538930925</v>
      </c>
      <c r="T79" s="99">
        <v>4614.1383451305837</v>
      </c>
    </row>
    <row r="80" spans="1:20" s="1" customFormat="1" ht="12.75">
      <c r="A80" s="98">
        <v>23</v>
      </c>
      <c r="B80" s="84" t="s">
        <v>232</v>
      </c>
      <c r="C80" s="147">
        <v>1942</v>
      </c>
      <c r="D80" s="147"/>
      <c r="E80" s="84" t="s">
        <v>206</v>
      </c>
      <c r="F80" s="147">
        <v>2</v>
      </c>
      <c r="G80" s="147" t="s">
        <v>256</v>
      </c>
      <c r="H80" s="88">
        <v>659.9</v>
      </c>
      <c r="I80" s="88">
        <v>659.9</v>
      </c>
      <c r="J80" s="88">
        <v>659.9</v>
      </c>
      <c r="K80" s="86">
        <v>25</v>
      </c>
      <c r="L80" s="147" t="s">
        <v>55</v>
      </c>
      <c r="M80" s="147" t="s">
        <v>56</v>
      </c>
      <c r="N80" s="87" t="s">
        <v>57</v>
      </c>
      <c r="O80" s="85">
        <v>3292242.61</v>
      </c>
      <c r="P80" s="85">
        <v>0</v>
      </c>
      <c r="Q80" s="85">
        <v>0</v>
      </c>
      <c r="R80" s="85">
        <f t="shared" si="2"/>
        <v>3292242.61</v>
      </c>
      <c r="S80" s="85">
        <f t="shared" si="1"/>
        <v>4989.0022882254889</v>
      </c>
      <c r="T80" s="99">
        <v>7634.6834368843774</v>
      </c>
    </row>
    <row r="81" spans="1:20" s="1" customFormat="1" ht="12.75">
      <c r="A81" s="98">
        <v>24</v>
      </c>
      <c r="B81" s="84" t="s">
        <v>135</v>
      </c>
      <c r="C81" s="147">
        <v>1994</v>
      </c>
      <c r="D81" s="147"/>
      <c r="E81" s="84" t="s">
        <v>54</v>
      </c>
      <c r="F81" s="147">
        <v>9</v>
      </c>
      <c r="G81" s="147" t="s">
        <v>256</v>
      </c>
      <c r="H81" s="88">
        <v>4306.3</v>
      </c>
      <c r="I81" s="88">
        <v>3866</v>
      </c>
      <c r="J81" s="88">
        <v>3866</v>
      </c>
      <c r="K81" s="86">
        <v>182</v>
      </c>
      <c r="L81" s="147" t="s">
        <v>55</v>
      </c>
      <c r="M81" s="147" t="s">
        <v>56</v>
      </c>
      <c r="N81" s="87" t="s">
        <v>60</v>
      </c>
      <c r="O81" s="85">
        <v>2957619.0999999996</v>
      </c>
      <c r="P81" s="85">
        <v>2030976</v>
      </c>
      <c r="Q81" s="85">
        <v>0</v>
      </c>
      <c r="R81" s="85">
        <f t="shared" si="2"/>
        <v>926643.09999999963</v>
      </c>
      <c r="S81" s="85">
        <f t="shared" si="1"/>
        <v>686.81213570814839</v>
      </c>
      <c r="T81" s="99">
        <v>1141.4903745674942</v>
      </c>
    </row>
    <row r="82" spans="1:20" s="1" customFormat="1" ht="12.75">
      <c r="A82" s="98">
        <v>25</v>
      </c>
      <c r="B82" s="84" t="s">
        <v>236</v>
      </c>
      <c r="C82" s="147">
        <v>1952</v>
      </c>
      <c r="D82" s="147"/>
      <c r="E82" s="84" t="s">
        <v>206</v>
      </c>
      <c r="F82" s="147">
        <v>2</v>
      </c>
      <c r="G82" s="147" t="s">
        <v>256</v>
      </c>
      <c r="H82" s="88">
        <v>557.4</v>
      </c>
      <c r="I82" s="88">
        <v>517.5</v>
      </c>
      <c r="J82" s="88">
        <v>517.5</v>
      </c>
      <c r="K82" s="86">
        <v>31</v>
      </c>
      <c r="L82" s="147" t="s">
        <v>55</v>
      </c>
      <c r="M82" s="147" t="s">
        <v>64</v>
      </c>
      <c r="N82" s="87" t="s">
        <v>65</v>
      </c>
      <c r="O82" s="85">
        <v>2930743.46</v>
      </c>
      <c r="P82" s="85">
        <v>0</v>
      </c>
      <c r="Q82" s="85">
        <v>0</v>
      </c>
      <c r="R82" s="85">
        <f t="shared" si="2"/>
        <v>2930743.46</v>
      </c>
      <c r="S82" s="85">
        <f t="shared" si="1"/>
        <v>5257.8820595622537</v>
      </c>
      <c r="T82" s="99">
        <v>9598.5360602798737</v>
      </c>
    </row>
    <row r="83" spans="1:20" s="1" customFormat="1" ht="12.75">
      <c r="A83" s="98">
        <v>26</v>
      </c>
      <c r="B83" s="84" t="s">
        <v>237</v>
      </c>
      <c r="C83" s="147">
        <v>1950</v>
      </c>
      <c r="D83" s="147"/>
      <c r="E83" s="84" t="s">
        <v>206</v>
      </c>
      <c r="F83" s="147">
        <v>2</v>
      </c>
      <c r="G83" s="147" t="s">
        <v>255</v>
      </c>
      <c r="H83" s="88">
        <v>462.7</v>
      </c>
      <c r="I83" s="88">
        <v>460.2</v>
      </c>
      <c r="J83" s="88">
        <v>460.2</v>
      </c>
      <c r="K83" s="86">
        <v>17</v>
      </c>
      <c r="L83" s="147" t="s">
        <v>55</v>
      </c>
      <c r="M83" s="147" t="s">
        <v>56</v>
      </c>
      <c r="N83" s="87" t="s">
        <v>60</v>
      </c>
      <c r="O83" s="85">
        <v>2227389.04</v>
      </c>
      <c r="P83" s="85">
        <v>0</v>
      </c>
      <c r="Q83" s="85">
        <v>0</v>
      </c>
      <c r="R83" s="85">
        <f t="shared" si="2"/>
        <v>2227389.04</v>
      </c>
      <c r="S83" s="85">
        <f t="shared" si="1"/>
        <v>4813.8946185433324</v>
      </c>
      <c r="T83" s="99">
        <v>7901.4186297817168</v>
      </c>
    </row>
    <row r="84" spans="1:20" s="1" customFormat="1" ht="12.75">
      <c r="A84" s="98">
        <v>27</v>
      </c>
      <c r="B84" s="84" t="s">
        <v>189</v>
      </c>
      <c r="C84" s="147">
        <v>1958</v>
      </c>
      <c r="D84" s="147"/>
      <c r="E84" s="84" t="s">
        <v>58</v>
      </c>
      <c r="F84" s="147">
        <v>4</v>
      </c>
      <c r="G84" s="147" t="s">
        <v>254</v>
      </c>
      <c r="H84" s="88">
        <v>5856.4</v>
      </c>
      <c r="I84" s="88">
        <v>3235.1</v>
      </c>
      <c r="J84" s="88">
        <v>2625</v>
      </c>
      <c r="K84" s="86">
        <v>86</v>
      </c>
      <c r="L84" s="147" t="s">
        <v>55</v>
      </c>
      <c r="M84" s="147" t="s">
        <v>56</v>
      </c>
      <c r="N84" s="87" t="s">
        <v>60</v>
      </c>
      <c r="O84" s="85">
        <v>11628214.93</v>
      </c>
      <c r="P84" s="85">
        <v>0</v>
      </c>
      <c r="Q84" s="85">
        <v>0</v>
      </c>
      <c r="R84" s="85">
        <f t="shared" si="2"/>
        <v>11628214.93</v>
      </c>
      <c r="S84" s="85">
        <f t="shared" si="1"/>
        <v>1985.5568147667509</v>
      </c>
      <c r="T84" s="99">
        <v>2863.1275561778571</v>
      </c>
    </row>
    <row r="85" spans="1:20" s="1" customFormat="1" ht="12.75">
      <c r="A85" s="98">
        <v>28</v>
      </c>
      <c r="B85" s="84" t="s">
        <v>227</v>
      </c>
      <c r="C85" s="147">
        <v>1986</v>
      </c>
      <c r="D85" s="147"/>
      <c r="E85" s="84" t="s">
        <v>228</v>
      </c>
      <c r="F85" s="147">
        <v>5</v>
      </c>
      <c r="G85" s="147" t="s">
        <v>254</v>
      </c>
      <c r="H85" s="88">
        <v>3450.6</v>
      </c>
      <c r="I85" s="88">
        <v>3118.5</v>
      </c>
      <c r="J85" s="88">
        <v>3118.5</v>
      </c>
      <c r="K85" s="86">
        <v>32</v>
      </c>
      <c r="L85" s="147" t="s">
        <v>55</v>
      </c>
      <c r="M85" s="147" t="s">
        <v>56</v>
      </c>
      <c r="N85" s="87" t="s">
        <v>60</v>
      </c>
      <c r="O85" s="85">
        <v>3026054.9</v>
      </c>
      <c r="P85" s="85">
        <v>0</v>
      </c>
      <c r="Q85" s="85">
        <v>0</v>
      </c>
      <c r="R85" s="85">
        <f t="shared" si="2"/>
        <v>3026054.9</v>
      </c>
      <c r="S85" s="85">
        <f t="shared" si="1"/>
        <v>876.9648466933287</v>
      </c>
      <c r="T85" s="99">
        <v>1185.2786211093721</v>
      </c>
    </row>
    <row r="86" spans="1:20" s="1" customFormat="1" ht="12.75">
      <c r="A86" s="98">
        <v>29</v>
      </c>
      <c r="B86" s="84" t="s">
        <v>244</v>
      </c>
      <c r="C86" s="147">
        <v>1974</v>
      </c>
      <c r="D86" s="147"/>
      <c r="E86" s="84" t="s">
        <v>58</v>
      </c>
      <c r="F86" s="147">
        <v>5</v>
      </c>
      <c r="G86" s="147" t="s">
        <v>251</v>
      </c>
      <c r="H86" s="88">
        <v>4544.2</v>
      </c>
      <c r="I86" s="88">
        <v>4544.2</v>
      </c>
      <c r="J86" s="88">
        <v>3002.6</v>
      </c>
      <c r="K86" s="86">
        <v>207</v>
      </c>
      <c r="L86" s="147" t="s">
        <v>55</v>
      </c>
      <c r="M86" s="147" t="s">
        <v>56</v>
      </c>
      <c r="N86" s="87" t="s">
        <v>60</v>
      </c>
      <c r="O86" s="85">
        <v>1498304.0199999998</v>
      </c>
      <c r="P86" s="85">
        <v>0</v>
      </c>
      <c r="Q86" s="85">
        <v>0</v>
      </c>
      <c r="R86" s="85">
        <f t="shared" si="2"/>
        <v>1498304.0199999998</v>
      </c>
      <c r="S86" s="85">
        <f t="shared" si="1"/>
        <v>329.71788653668409</v>
      </c>
      <c r="T86" s="99">
        <v>810.46</v>
      </c>
    </row>
    <row r="87" spans="1:20" s="1" customFormat="1" ht="25.5">
      <c r="A87" s="98">
        <v>30</v>
      </c>
      <c r="B87" s="84" t="s">
        <v>183</v>
      </c>
      <c r="C87" s="147">
        <v>1959</v>
      </c>
      <c r="D87" s="147"/>
      <c r="E87" s="84" t="s">
        <v>257</v>
      </c>
      <c r="F87" s="147" t="s">
        <v>254</v>
      </c>
      <c r="G87" s="147" t="s">
        <v>256</v>
      </c>
      <c r="H87" s="88">
        <v>1378.1</v>
      </c>
      <c r="I87" s="88">
        <v>1378.1</v>
      </c>
      <c r="J87" s="88">
        <v>1378.1</v>
      </c>
      <c r="K87" s="86">
        <v>83</v>
      </c>
      <c r="L87" s="147" t="s">
        <v>55</v>
      </c>
      <c r="M87" s="147" t="s">
        <v>56</v>
      </c>
      <c r="N87" s="87" t="s">
        <v>239</v>
      </c>
      <c r="O87" s="85">
        <v>375226.5</v>
      </c>
      <c r="P87" s="85">
        <v>0</v>
      </c>
      <c r="Q87" s="85">
        <v>0</v>
      </c>
      <c r="R87" s="85">
        <f t="shared" si="2"/>
        <v>375226.5</v>
      </c>
      <c r="S87" s="85">
        <f t="shared" si="1"/>
        <v>272.27813656483568</v>
      </c>
      <c r="T87" s="99">
        <v>810.46</v>
      </c>
    </row>
    <row r="88" spans="1:20" s="1" customFormat="1" ht="12.75">
      <c r="A88" s="98">
        <v>31</v>
      </c>
      <c r="B88" s="84" t="s">
        <v>184</v>
      </c>
      <c r="C88" s="147">
        <v>1963</v>
      </c>
      <c r="D88" s="147"/>
      <c r="E88" s="84" t="s">
        <v>257</v>
      </c>
      <c r="F88" s="147" t="s">
        <v>256</v>
      </c>
      <c r="G88" s="147" t="s">
        <v>256</v>
      </c>
      <c r="H88" s="88">
        <v>623.29999999999995</v>
      </c>
      <c r="I88" s="88">
        <v>623.29999999999995</v>
      </c>
      <c r="J88" s="88">
        <v>623.29999999999995</v>
      </c>
      <c r="K88" s="86">
        <v>32</v>
      </c>
      <c r="L88" s="147" t="s">
        <v>55</v>
      </c>
      <c r="M88" s="147" t="s">
        <v>56</v>
      </c>
      <c r="N88" s="87" t="s">
        <v>57</v>
      </c>
      <c r="O88" s="85">
        <v>160103.5</v>
      </c>
      <c r="P88" s="85">
        <v>0</v>
      </c>
      <c r="Q88" s="85">
        <v>0</v>
      </c>
      <c r="R88" s="85">
        <f t="shared" si="2"/>
        <v>160103.5</v>
      </c>
      <c r="S88" s="85">
        <f t="shared" si="1"/>
        <v>256.86427081662123</v>
      </c>
      <c r="T88" s="99">
        <v>810.46</v>
      </c>
    </row>
    <row r="89" spans="1:20" s="1" customFormat="1" ht="12.75">
      <c r="A89" s="98">
        <v>32</v>
      </c>
      <c r="B89" s="84" t="s">
        <v>258</v>
      </c>
      <c r="C89" s="147">
        <v>1956</v>
      </c>
      <c r="D89" s="147"/>
      <c r="E89" s="84" t="s">
        <v>58</v>
      </c>
      <c r="F89" s="147">
        <v>2</v>
      </c>
      <c r="G89" s="147">
        <v>2</v>
      </c>
      <c r="H89" s="88">
        <v>783.5</v>
      </c>
      <c r="I89" s="88">
        <v>466.8</v>
      </c>
      <c r="J89" s="88">
        <v>466.8</v>
      </c>
      <c r="K89" s="86">
        <v>31</v>
      </c>
      <c r="L89" s="147" t="s">
        <v>55</v>
      </c>
      <c r="M89" s="147" t="s">
        <v>64</v>
      </c>
      <c r="N89" s="87" t="s">
        <v>65</v>
      </c>
      <c r="O89" s="85">
        <v>5163065.4399999995</v>
      </c>
      <c r="P89" s="85">
        <v>0</v>
      </c>
      <c r="Q89" s="85">
        <v>0</v>
      </c>
      <c r="R89" s="85">
        <f t="shared" si="2"/>
        <v>5163065.4399999995</v>
      </c>
      <c r="S89" s="85">
        <f t="shared" si="1"/>
        <v>6589.7452967453728</v>
      </c>
      <c r="T89" s="99">
        <v>7734.5505858328024</v>
      </c>
    </row>
    <row r="90" spans="1:20" s="1" customFormat="1" ht="12.75">
      <c r="A90" s="98">
        <v>33</v>
      </c>
      <c r="B90" s="84" t="s">
        <v>259</v>
      </c>
      <c r="C90" s="147">
        <v>1954</v>
      </c>
      <c r="D90" s="147"/>
      <c r="E90" s="84" t="s">
        <v>58</v>
      </c>
      <c r="F90" s="147">
        <v>2</v>
      </c>
      <c r="G90" s="147">
        <v>2</v>
      </c>
      <c r="H90" s="88">
        <v>972.5</v>
      </c>
      <c r="I90" s="88">
        <v>972.5</v>
      </c>
      <c r="J90" s="88">
        <v>514.9</v>
      </c>
      <c r="K90" s="86">
        <v>43</v>
      </c>
      <c r="L90" s="147" t="s">
        <v>55</v>
      </c>
      <c r="M90" s="147" t="s">
        <v>64</v>
      </c>
      <c r="N90" s="87" t="s">
        <v>65</v>
      </c>
      <c r="O90" s="85">
        <v>6139793.3400000008</v>
      </c>
      <c r="P90" s="85">
        <v>0</v>
      </c>
      <c r="Q90" s="85">
        <v>0</v>
      </c>
      <c r="R90" s="85">
        <f t="shared" si="2"/>
        <v>6139793.3400000008</v>
      </c>
      <c r="S90" s="85">
        <f t="shared" si="1"/>
        <v>6313.4121748071984</v>
      </c>
      <c r="T90" s="99">
        <v>6895.2329871465308</v>
      </c>
    </row>
    <row r="91" spans="1:20" s="1" customFormat="1" ht="25.5">
      <c r="A91" s="98">
        <v>34</v>
      </c>
      <c r="B91" s="84" t="s">
        <v>260</v>
      </c>
      <c r="C91" s="147">
        <v>1994</v>
      </c>
      <c r="D91" s="147"/>
      <c r="E91" s="84" t="s">
        <v>58</v>
      </c>
      <c r="F91" s="147">
        <v>9</v>
      </c>
      <c r="G91" s="147">
        <v>1</v>
      </c>
      <c r="H91" s="85">
        <v>2822.7</v>
      </c>
      <c r="I91" s="85">
        <v>2542.4</v>
      </c>
      <c r="J91" s="85">
        <v>2542.4</v>
      </c>
      <c r="K91" s="86">
        <v>110</v>
      </c>
      <c r="L91" s="147" t="s">
        <v>55</v>
      </c>
      <c r="M91" s="147" t="s">
        <v>56</v>
      </c>
      <c r="N91" s="87" t="s">
        <v>63</v>
      </c>
      <c r="O91" s="85">
        <v>2022628.16</v>
      </c>
      <c r="P91" s="85">
        <v>0</v>
      </c>
      <c r="Q91" s="85">
        <v>0</v>
      </c>
      <c r="R91" s="85">
        <f t="shared" si="2"/>
        <v>2022628.16</v>
      </c>
      <c r="S91" s="85">
        <f t="shared" si="1"/>
        <v>716.55796223473976</v>
      </c>
      <c r="T91" s="99">
        <v>870.72660927480786</v>
      </c>
    </row>
    <row r="92" spans="1:20" s="1" customFormat="1" ht="12.75">
      <c r="A92" s="98">
        <v>35</v>
      </c>
      <c r="B92" s="84" t="s">
        <v>261</v>
      </c>
      <c r="C92" s="147">
        <v>1988</v>
      </c>
      <c r="D92" s="147"/>
      <c r="E92" s="84" t="s">
        <v>228</v>
      </c>
      <c r="F92" s="147">
        <v>9</v>
      </c>
      <c r="G92" s="147">
        <v>6</v>
      </c>
      <c r="H92" s="85">
        <v>12966</v>
      </c>
      <c r="I92" s="85">
        <v>11544.4</v>
      </c>
      <c r="J92" s="85">
        <v>11529</v>
      </c>
      <c r="K92" s="86">
        <v>510</v>
      </c>
      <c r="L92" s="147" t="s">
        <v>55</v>
      </c>
      <c r="M92" s="147" t="s">
        <v>56</v>
      </c>
      <c r="N92" s="87" t="s">
        <v>60</v>
      </c>
      <c r="O92" s="85">
        <v>11734187.810000001</v>
      </c>
      <c r="P92" s="85">
        <v>0</v>
      </c>
      <c r="Q92" s="85">
        <v>0</v>
      </c>
      <c r="R92" s="85">
        <f t="shared" si="2"/>
        <v>11734187.810000001</v>
      </c>
      <c r="S92" s="85">
        <f t="shared" si="1"/>
        <v>904.99674610519821</v>
      </c>
      <c r="T92" s="99">
        <v>1137.3438223044886</v>
      </c>
    </row>
    <row r="93" spans="1:20" s="1" customFormat="1" ht="12.75">
      <c r="A93" s="98">
        <v>36</v>
      </c>
      <c r="B93" s="84" t="s">
        <v>148</v>
      </c>
      <c r="C93" s="147">
        <v>1988</v>
      </c>
      <c r="D93" s="147"/>
      <c r="E93" s="84" t="s">
        <v>58</v>
      </c>
      <c r="F93" s="147">
        <v>9</v>
      </c>
      <c r="G93" s="147" t="s">
        <v>253</v>
      </c>
      <c r="H93" s="85">
        <v>5795.4</v>
      </c>
      <c r="I93" s="85">
        <v>5795.4</v>
      </c>
      <c r="J93" s="85">
        <v>5264.2</v>
      </c>
      <c r="K93" s="86">
        <v>304</v>
      </c>
      <c r="L93" s="147" t="s">
        <v>55</v>
      </c>
      <c r="M93" s="147" t="s">
        <v>56</v>
      </c>
      <c r="N93" s="87" t="s">
        <v>194</v>
      </c>
      <c r="O93" s="85">
        <v>90029.61</v>
      </c>
      <c r="P93" s="85">
        <v>0</v>
      </c>
      <c r="Q93" s="85">
        <v>0</v>
      </c>
      <c r="R93" s="85">
        <f t="shared" si="2"/>
        <v>90029.61</v>
      </c>
      <c r="S93" s="85">
        <f t="shared" si="1"/>
        <v>15.53466714980847</v>
      </c>
      <c r="T93" s="99">
        <v>1104.3241191289644</v>
      </c>
    </row>
    <row r="94" spans="1:20" s="1" customFormat="1" ht="12.75">
      <c r="A94" s="98">
        <v>37</v>
      </c>
      <c r="B94" s="84" t="s">
        <v>128</v>
      </c>
      <c r="C94" s="147">
        <v>1974</v>
      </c>
      <c r="D94" s="147"/>
      <c r="E94" s="84" t="s">
        <v>58</v>
      </c>
      <c r="F94" s="147">
        <v>9</v>
      </c>
      <c r="G94" s="147" t="s">
        <v>256</v>
      </c>
      <c r="H94" s="85">
        <v>5409.4</v>
      </c>
      <c r="I94" s="85">
        <v>5101.5</v>
      </c>
      <c r="J94" s="85">
        <v>4227.7</v>
      </c>
      <c r="K94" s="86">
        <v>198</v>
      </c>
      <c r="L94" s="147" t="s">
        <v>55</v>
      </c>
      <c r="M94" s="147" t="s">
        <v>56</v>
      </c>
      <c r="N94" s="87" t="s">
        <v>194</v>
      </c>
      <c r="O94" s="85">
        <v>91994.559999999998</v>
      </c>
      <c r="P94" s="85">
        <v>0</v>
      </c>
      <c r="Q94" s="85">
        <v>0</v>
      </c>
      <c r="R94" s="85">
        <f t="shared" si="2"/>
        <v>91994.559999999998</v>
      </c>
      <c r="S94" s="85">
        <f t="shared" si="1"/>
        <v>17.006425851295894</v>
      </c>
      <c r="T94" s="99">
        <v>819.2464099530448</v>
      </c>
    </row>
    <row r="95" spans="1:20" s="1" customFormat="1" ht="25.5">
      <c r="A95" s="98">
        <v>38</v>
      </c>
      <c r="B95" s="84" t="s">
        <v>278</v>
      </c>
      <c r="C95" s="147">
        <v>1996</v>
      </c>
      <c r="D95" s="147"/>
      <c r="E95" s="84" t="s">
        <v>281</v>
      </c>
      <c r="F95" s="147" t="s">
        <v>282</v>
      </c>
      <c r="G95" s="147">
        <v>1</v>
      </c>
      <c r="H95" s="88">
        <v>3077.8</v>
      </c>
      <c r="I95" s="88">
        <v>2755.2</v>
      </c>
      <c r="J95" s="88">
        <v>2755.2</v>
      </c>
      <c r="K95" s="86">
        <v>140</v>
      </c>
      <c r="L95" s="147" t="s">
        <v>55</v>
      </c>
      <c r="M95" s="147" t="s">
        <v>56</v>
      </c>
      <c r="N95" s="87" t="s">
        <v>63</v>
      </c>
      <c r="O95" s="85">
        <v>1866585.09</v>
      </c>
      <c r="P95" s="85">
        <v>1054000</v>
      </c>
      <c r="Q95" s="85">
        <v>0</v>
      </c>
      <c r="R95" s="85">
        <f t="shared" si="2"/>
        <v>812585.09000000008</v>
      </c>
      <c r="S95" s="85">
        <f t="shared" si="1"/>
        <v>606.46731106634604</v>
      </c>
      <c r="T95" s="99">
        <v>798.55741113782562</v>
      </c>
    </row>
    <row r="96" spans="1:20" s="1" customFormat="1" ht="25.5">
      <c r="A96" s="98">
        <v>39</v>
      </c>
      <c r="B96" s="84" t="s">
        <v>279</v>
      </c>
      <c r="C96" s="147">
        <v>1996</v>
      </c>
      <c r="D96" s="147"/>
      <c r="E96" s="84" t="s">
        <v>281</v>
      </c>
      <c r="F96" s="147" t="s">
        <v>282</v>
      </c>
      <c r="G96" s="147">
        <v>2</v>
      </c>
      <c r="H96" s="88">
        <v>5535.7</v>
      </c>
      <c r="I96" s="88">
        <v>5530.52</v>
      </c>
      <c r="J96" s="88">
        <v>5530.52</v>
      </c>
      <c r="K96" s="86">
        <v>278</v>
      </c>
      <c r="L96" s="147" t="s">
        <v>55</v>
      </c>
      <c r="M96" s="147" t="s">
        <v>56</v>
      </c>
      <c r="N96" s="87" t="s">
        <v>63</v>
      </c>
      <c r="O96" s="85">
        <v>3646248.4499999997</v>
      </c>
      <c r="P96" s="85">
        <v>2108000</v>
      </c>
      <c r="Q96" s="85">
        <v>0</v>
      </c>
      <c r="R96" s="85">
        <f t="shared" si="2"/>
        <v>1538248.4499999997</v>
      </c>
      <c r="S96" s="85">
        <f t="shared" si="1"/>
        <v>658.67883917119786</v>
      </c>
      <c r="T96" s="99">
        <v>887.98164640424886</v>
      </c>
    </row>
    <row r="97" spans="1:23" s="1" customFormat="1" ht="12.75">
      <c r="A97" s="98">
        <v>40</v>
      </c>
      <c r="B97" s="84" t="s">
        <v>280</v>
      </c>
      <c r="C97" s="147">
        <v>1996</v>
      </c>
      <c r="D97" s="147"/>
      <c r="E97" s="84" t="s">
        <v>228</v>
      </c>
      <c r="F97" s="147" t="s">
        <v>282</v>
      </c>
      <c r="G97" s="147" t="s">
        <v>254</v>
      </c>
      <c r="H97" s="88">
        <v>8578.7000000000007</v>
      </c>
      <c r="I97" s="88">
        <v>8578</v>
      </c>
      <c r="J97" s="88">
        <v>7723</v>
      </c>
      <c r="K97" s="86" t="s">
        <v>283</v>
      </c>
      <c r="L97" s="147" t="s">
        <v>55</v>
      </c>
      <c r="M97" s="147" t="s">
        <v>56</v>
      </c>
      <c r="N97" s="87" t="s">
        <v>240</v>
      </c>
      <c r="O97" s="85">
        <v>5410266.4400000004</v>
      </c>
      <c r="P97" s="85">
        <v>3242304</v>
      </c>
      <c r="Q97" s="85">
        <v>0</v>
      </c>
      <c r="R97" s="85">
        <f t="shared" si="2"/>
        <v>2167962.4400000004</v>
      </c>
      <c r="S97" s="85">
        <f t="shared" si="1"/>
        <v>630.66273910965526</v>
      </c>
      <c r="T97" s="99">
        <v>859.50085677317065</v>
      </c>
    </row>
    <row r="98" spans="1:23" s="1" customFormat="1" ht="12.75">
      <c r="A98" s="98">
        <v>41</v>
      </c>
      <c r="B98" s="84" t="s">
        <v>113</v>
      </c>
      <c r="C98" s="147">
        <v>1981</v>
      </c>
      <c r="D98" s="147"/>
      <c r="E98" s="84" t="s">
        <v>58</v>
      </c>
      <c r="F98" s="147">
        <v>2</v>
      </c>
      <c r="G98" s="147" t="s">
        <v>256</v>
      </c>
      <c r="H98" s="88">
        <v>946.6</v>
      </c>
      <c r="I98" s="88">
        <v>861.8</v>
      </c>
      <c r="J98" s="88">
        <v>861.8</v>
      </c>
      <c r="K98" s="86">
        <v>44</v>
      </c>
      <c r="L98" s="147" t="s">
        <v>55</v>
      </c>
      <c r="M98" s="147" t="s">
        <v>64</v>
      </c>
      <c r="N98" s="87" t="s">
        <v>65</v>
      </c>
      <c r="O98" s="85">
        <v>4651191.3999999994</v>
      </c>
      <c r="P98" s="85">
        <v>0</v>
      </c>
      <c r="Q98" s="85">
        <v>0</v>
      </c>
      <c r="R98" s="85">
        <f t="shared" si="2"/>
        <v>4651191.3999999994</v>
      </c>
      <c r="S98" s="85">
        <f t="shared" si="1"/>
        <v>4913.5763786182115</v>
      </c>
      <c r="T98" s="99">
        <v>7042.351503908727</v>
      </c>
    </row>
    <row r="99" spans="1:23" s="1" customFormat="1" ht="12.75">
      <c r="A99" s="98">
        <v>42</v>
      </c>
      <c r="B99" s="84" t="s">
        <v>245</v>
      </c>
      <c r="C99" s="147">
        <v>1980</v>
      </c>
      <c r="D99" s="147"/>
      <c r="E99" s="84" t="s">
        <v>58</v>
      </c>
      <c r="F99" s="147">
        <v>5</v>
      </c>
      <c r="G99" s="147" t="s">
        <v>256</v>
      </c>
      <c r="H99" s="88">
        <v>1589.4</v>
      </c>
      <c r="I99" s="88">
        <v>1176.4000000000001</v>
      </c>
      <c r="J99" s="88">
        <v>1117.8000000000002</v>
      </c>
      <c r="K99" s="86">
        <v>61</v>
      </c>
      <c r="L99" s="147" t="s">
        <v>55</v>
      </c>
      <c r="M99" s="147" t="s">
        <v>56</v>
      </c>
      <c r="N99" s="87" t="s">
        <v>59</v>
      </c>
      <c r="O99" s="85">
        <v>106040.56</v>
      </c>
      <c r="P99" s="85">
        <v>0</v>
      </c>
      <c r="Q99" s="85">
        <v>0</v>
      </c>
      <c r="R99" s="85">
        <f t="shared" si="2"/>
        <v>106040.56</v>
      </c>
      <c r="S99" s="85">
        <f t="shared" si="1"/>
        <v>66.717352460047806</v>
      </c>
      <c r="T99" s="150">
        <v>66.717352460047806</v>
      </c>
    </row>
    <row r="100" spans="1:23" s="1" customFormat="1" ht="12.75">
      <c r="A100" s="98">
        <v>43</v>
      </c>
      <c r="B100" s="84" t="s">
        <v>123</v>
      </c>
      <c r="C100" s="147">
        <v>1983</v>
      </c>
      <c r="D100" s="147"/>
      <c r="E100" s="84" t="s">
        <v>58</v>
      </c>
      <c r="F100" s="147">
        <v>5</v>
      </c>
      <c r="G100" s="147" t="s">
        <v>254</v>
      </c>
      <c r="H100" s="88">
        <v>3097.1</v>
      </c>
      <c r="I100" s="88">
        <v>2812.2</v>
      </c>
      <c r="J100" s="88">
        <v>2810.6</v>
      </c>
      <c r="K100" s="86">
        <v>133</v>
      </c>
      <c r="L100" s="147" t="s">
        <v>55</v>
      </c>
      <c r="M100" s="147" t="s">
        <v>56</v>
      </c>
      <c r="N100" s="87" t="s">
        <v>194</v>
      </c>
      <c r="O100" s="85">
        <v>3291829.8200000003</v>
      </c>
      <c r="P100" s="85">
        <v>0</v>
      </c>
      <c r="Q100" s="85">
        <v>0</v>
      </c>
      <c r="R100" s="85">
        <f t="shared" si="2"/>
        <v>3291829.8200000003</v>
      </c>
      <c r="S100" s="85">
        <f t="shared" si="1"/>
        <v>1062.8748894126766</v>
      </c>
      <c r="T100" s="99">
        <v>2191.3270943786129</v>
      </c>
    </row>
    <row r="101" spans="1:23" s="114" customFormat="1" ht="12" customHeight="1">
      <c r="A101" s="151" t="s">
        <v>238</v>
      </c>
      <c r="B101" s="152"/>
      <c r="C101" s="110" t="s">
        <v>68</v>
      </c>
      <c r="D101" s="110" t="s">
        <v>68</v>
      </c>
      <c r="E101" s="110" t="s">
        <v>68</v>
      </c>
      <c r="F101" s="110" t="s">
        <v>68</v>
      </c>
      <c r="G101" s="110" t="s">
        <v>68</v>
      </c>
      <c r="H101" s="100">
        <f>SUM(H102:H144)</f>
        <v>117667.09999999998</v>
      </c>
      <c r="I101" s="100">
        <f>SUM(I102:I144)</f>
        <v>105788.29000000001</v>
      </c>
      <c r="J101" s="100">
        <f>SUM(J102:J144)</f>
        <v>97785.79</v>
      </c>
      <c r="K101" s="111">
        <f>SUM(K102:K144)</f>
        <v>4725</v>
      </c>
      <c r="L101" s="112" t="s">
        <v>68</v>
      </c>
      <c r="M101" s="112" t="s">
        <v>68</v>
      </c>
      <c r="N101" s="112" t="s">
        <v>68</v>
      </c>
      <c r="O101" s="100">
        <f>SUM(O102:O144)</f>
        <v>235624513.63999999</v>
      </c>
      <c r="P101" s="100">
        <f>SUM(P102:P144)</f>
        <v>0</v>
      </c>
      <c r="Q101" s="100">
        <f>SUM(Q102:Q144)</f>
        <v>0</v>
      </c>
      <c r="R101" s="100">
        <f>SUM(R102:R144)</f>
        <v>235624513.63999999</v>
      </c>
      <c r="S101" s="100">
        <f>O101/H101</f>
        <v>2002.4672456447047</v>
      </c>
      <c r="T101" s="100">
        <f>MAX(T102:T144)</f>
        <v>10124.065894290708</v>
      </c>
      <c r="U101" s="113"/>
      <c r="V101" s="113"/>
      <c r="W101" s="113"/>
    </row>
    <row r="102" spans="1:23" s="1" customFormat="1" ht="25.5">
      <c r="A102" s="98">
        <v>1</v>
      </c>
      <c r="B102" s="84" t="s">
        <v>119</v>
      </c>
      <c r="C102" s="147">
        <v>1972</v>
      </c>
      <c r="D102" s="147"/>
      <c r="E102" s="84" t="s">
        <v>58</v>
      </c>
      <c r="F102" s="147">
        <v>5</v>
      </c>
      <c r="G102" s="147" t="s">
        <v>254</v>
      </c>
      <c r="H102" s="88">
        <v>3577.12</v>
      </c>
      <c r="I102" s="88">
        <v>3306.9</v>
      </c>
      <c r="J102" s="88">
        <v>2940.98</v>
      </c>
      <c r="K102" s="86">
        <v>152</v>
      </c>
      <c r="L102" s="147" t="s">
        <v>55</v>
      </c>
      <c r="M102" s="147" t="s">
        <v>56</v>
      </c>
      <c r="N102" s="87" t="s">
        <v>239</v>
      </c>
      <c r="O102" s="85">
        <v>9322269.6500000004</v>
      </c>
      <c r="P102" s="85">
        <v>0</v>
      </c>
      <c r="Q102" s="85">
        <v>0</v>
      </c>
      <c r="R102" s="85">
        <f t="shared" ref="R102:R144" si="3">O102-P102-Q102</f>
        <v>9322269.6500000004</v>
      </c>
      <c r="S102" s="85">
        <f t="shared" ref="S102:S144" si="4">O102/H102</f>
        <v>2606.0824490092591</v>
      </c>
      <c r="T102" s="99">
        <v>2786.9489198014048</v>
      </c>
    </row>
    <row r="103" spans="1:23" s="1" customFormat="1" ht="12.75">
      <c r="A103" s="98">
        <v>2</v>
      </c>
      <c r="B103" s="84" t="s">
        <v>115</v>
      </c>
      <c r="C103" s="147">
        <v>1846</v>
      </c>
      <c r="D103" s="147"/>
      <c r="E103" s="84" t="s">
        <v>58</v>
      </c>
      <c r="F103" s="147">
        <v>2</v>
      </c>
      <c r="G103" s="147" t="s">
        <v>255</v>
      </c>
      <c r="H103" s="88">
        <v>378.89</v>
      </c>
      <c r="I103" s="88">
        <v>325.39999999999998</v>
      </c>
      <c r="J103" s="88">
        <v>325.39999999999998</v>
      </c>
      <c r="K103" s="86">
        <v>17</v>
      </c>
      <c r="L103" s="147" t="s">
        <v>55</v>
      </c>
      <c r="M103" s="147" t="s">
        <v>64</v>
      </c>
      <c r="N103" s="87" t="s">
        <v>65</v>
      </c>
      <c r="O103" s="85">
        <v>3182601.63</v>
      </c>
      <c r="P103" s="85">
        <v>0</v>
      </c>
      <c r="Q103" s="85">
        <v>0</v>
      </c>
      <c r="R103" s="85">
        <f t="shared" si="3"/>
        <v>3182601.63</v>
      </c>
      <c r="S103" s="85">
        <f t="shared" si="4"/>
        <v>8399.8037161181346</v>
      </c>
      <c r="T103" s="99">
        <v>8590.1438412204079</v>
      </c>
    </row>
    <row r="104" spans="1:23" s="1" customFormat="1" ht="12.75">
      <c r="A104" s="98">
        <v>3</v>
      </c>
      <c r="B104" s="84" t="s">
        <v>121</v>
      </c>
      <c r="C104" s="147">
        <v>1969</v>
      </c>
      <c r="D104" s="147"/>
      <c r="E104" s="84" t="s">
        <v>58</v>
      </c>
      <c r="F104" s="147">
        <v>5</v>
      </c>
      <c r="G104" s="147" t="s">
        <v>251</v>
      </c>
      <c r="H104" s="88">
        <v>4890.1099999999997</v>
      </c>
      <c r="I104" s="88">
        <v>4490.3999999999996</v>
      </c>
      <c r="J104" s="88">
        <v>4177.2300000000005</v>
      </c>
      <c r="K104" s="86">
        <v>210</v>
      </c>
      <c r="L104" s="147" t="s">
        <v>55</v>
      </c>
      <c r="M104" s="147" t="s">
        <v>56</v>
      </c>
      <c r="N104" s="87" t="s">
        <v>60</v>
      </c>
      <c r="O104" s="85">
        <v>14290795.219999999</v>
      </c>
      <c r="P104" s="85">
        <v>0</v>
      </c>
      <c r="Q104" s="85">
        <v>0</v>
      </c>
      <c r="R104" s="85">
        <f t="shared" si="3"/>
        <v>14290795.219999999</v>
      </c>
      <c r="S104" s="85">
        <f t="shared" si="4"/>
        <v>2922.3872714519712</v>
      </c>
      <c r="T104" s="99">
        <v>3125.4525072033152</v>
      </c>
    </row>
    <row r="105" spans="1:23" s="1" customFormat="1" ht="12.75">
      <c r="A105" s="98">
        <v>4</v>
      </c>
      <c r="B105" s="84" t="s">
        <v>122</v>
      </c>
      <c r="C105" s="147">
        <v>1961</v>
      </c>
      <c r="D105" s="147"/>
      <c r="E105" s="84" t="s">
        <v>58</v>
      </c>
      <c r="F105" s="147">
        <v>2</v>
      </c>
      <c r="G105" s="147" t="s">
        <v>256</v>
      </c>
      <c r="H105" s="88">
        <v>824.04</v>
      </c>
      <c r="I105" s="88">
        <v>777.74</v>
      </c>
      <c r="J105" s="88">
        <v>728.73</v>
      </c>
      <c r="K105" s="86">
        <v>37</v>
      </c>
      <c r="L105" s="147" t="s">
        <v>55</v>
      </c>
      <c r="M105" s="147" t="s">
        <v>56</v>
      </c>
      <c r="N105" s="87" t="s">
        <v>59</v>
      </c>
      <c r="O105" s="85">
        <v>4836895.78</v>
      </c>
      <c r="P105" s="85">
        <v>0</v>
      </c>
      <c r="Q105" s="85">
        <v>0</v>
      </c>
      <c r="R105" s="85">
        <f t="shared" si="3"/>
        <v>4836895.78</v>
      </c>
      <c r="S105" s="85">
        <f t="shared" si="4"/>
        <v>5869.7342119314599</v>
      </c>
      <c r="T105" s="99">
        <v>6579.2441143633814</v>
      </c>
    </row>
    <row r="106" spans="1:23" s="1" customFormat="1" ht="12.75">
      <c r="A106" s="98">
        <v>5</v>
      </c>
      <c r="B106" s="84" t="s">
        <v>245</v>
      </c>
      <c r="C106" s="147">
        <v>1980</v>
      </c>
      <c r="D106" s="147"/>
      <c r="E106" s="84" t="s">
        <v>58</v>
      </c>
      <c r="F106" s="147">
        <v>5</v>
      </c>
      <c r="G106" s="147" t="s">
        <v>256</v>
      </c>
      <c r="H106" s="88">
        <v>1589.4</v>
      </c>
      <c r="I106" s="88">
        <v>1176.4000000000001</v>
      </c>
      <c r="J106" s="88">
        <v>1117.8000000000002</v>
      </c>
      <c r="K106" s="86">
        <v>61</v>
      </c>
      <c r="L106" s="147" t="s">
        <v>55</v>
      </c>
      <c r="M106" s="147" t="s">
        <v>56</v>
      </c>
      <c r="N106" s="87" t="s">
        <v>59</v>
      </c>
      <c r="O106" s="85">
        <v>2406743.5</v>
      </c>
      <c r="P106" s="85">
        <v>0</v>
      </c>
      <c r="Q106" s="85">
        <v>0</v>
      </c>
      <c r="R106" s="85">
        <f t="shared" si="3"/>
        <v>2406743.5</v>
      </c>
      <c r="S106" s="85">
        <f t="shared" si="4"/>
        <v>1514.2465710330941</v>
      </c>
      <c r="T106" s="99">
        <v>2075.8177928778155</v>
      </c>
    </row>
    <row r="107" spans="1:23" s="1" customFormat="1" ht="12.75">
      <c r="A107" s="98">
        <v>6</v>
      </c>
      <c r="B107" s="84" t="s">
        <v>124</v>
      </c>
      <c r="C107" s="147">
        <v>1963</v>
      </c>
      <c r="D107" s="147"/>
      <c r="E107" s="84" t="s">
        <v>58</v>
      </c>
      <c r="F107" s="147">
        <v>2</v>
      </c>
      <c r="G107" s="147" t="s">
        <v>256</v>
      </c>
      <c r="H107" s="88">
        <v>444.9</v>
      </c>
      <c r="I107" s="88">
        <v>444.9</v>
      </c>
      <c r="J107" s="88">
        <v>442.2</v>
      </c>
      <c r="K107" s="86">
        <v>17</v>
      </c>
      <c r="L107" s="147" t="s">
        <v>55</v>
      </c>
      <c r="M107" s="147" t="s">
        <v>56</v>
      </c>
      <c r="N107" s="87" t="s">
        <v>57</v>
      </c>
      <c r="O107" s="85">
        <v>502321.57</v>
      </c>
      <c r="P107" s="85">
        <v>0</v>
      </c>
      <c r="Q107" s="85">
        <v>0</v>
      </c>
      <c r="R107" s="85">
        <f t="shared" si="3"/>
        <v>502321.57</v>
      </c>
      <c r="S107" s="85">
        <f t="shared" si="4"/>
        <v>1129.0662396044056</v>
      </c>
      <c r="T107" s="99">
        <v>1129.0662396044056</v>
      </c>
    </row>
    <row r="108" spans="1:23" s="1" customFormat="1" ht="12.75">
      <c r="A108" s="98">
        <v>7</v>
      </c>
      <c r="B108" s="84" t="s">
        <v>125</v>
      </c>
      <c r="C108" s="147">
        <v>1969</v>
      </c>
      <c r="D108" s="147"/>
      <c r="E108" s="84" t="s">
        <v>58</v>
      </c>
      <c r="F108" s="147">
        <v>2</v>
      </c>
      <c r="G108" s="147" t="s">
        <v>256</v>
      </c>
      <c r="H108" s="88">
        <v>589.1</v>
      </c>
      <c r="I108" s="88">
        <v>589.1</v>
      </c>
      <c r="J108" s="88">
        <v>537.5</v>
      </c>
      <c r="K108" s="86">
        <v>31</v>
      </c>
      <c r="L108" s="147" t="s">
        <v>55</v>
      </c>
      <c r="M108" s="147" t="s">
        <v>56</v>
      </c>
      <c r="N108" s="87" t="s">
        <v>57</v>
      </c>
      <c r="O108" s="85">
        <v>675481.28</v>
      </c>
      <c r="P108" s="85">
        <v>0</v>
      </c>
      <c r="Q108" s="85">
        <v>0</v>
      </c>
      <c r="R108" s="85">
        <f t="shared" si="3"/>
        <v>675481.28</v>
      </c>
      <c r="S108" s="85">
        <f t="shared" si="4"/>
        <v>1146.6326260397216</v>
      </c>
      <c r="T108" s="99">
        <v>1146.6326260397216</v>
      </c>
    </row>
    <row r="109" spans="1:23" s="1" customFormat="1" ht="12.75">
      <c r="A109" s="98">
        <v>8</v>
      </c>
      <c r="B109" s="84" t="s">
        <v>126</v>
      </c>
      <c r="C109" s="147">
        <v>1966</v>
      </c>
      <c r="D109" s="147"/>
      <c r="E109" s="84" t="s">
        <v>58</v>
      </c>
      <c r="F109" s="147">
        <v>2</v>
      </c>
      <c r="G109" s="147" t="s">
        <v>256</v>
      </c>
      <c r="H109" s="88">
        <v>719.9</v>
      </c>
      <c r="I109" s="88">
        <v>719.9</v>
      </c>
      <c r="J109" s="88">
        <v>670.3</v>
      </c>
      <c r="K109" s="86">
        <v>26</v>
      </c>
      <c r="L109" s="147" t="s">
        <v>55</v>
      </c>
      <c r="M109" s="147" t="s">
        <v>56</v>
      </c>
      <c r="N109" s="87" t="s">
        <v>57</v>
      </c>
      <c r="O109" s="85">
        <v>1479153.18</v>
      </c>
      <c r="P109" s="85">
        <v>0</v>
      </c>
      <c r="Q109" s="85">
        <v>0</v>
      </c>
      <c r="R109" s="85">
        <f t="shared" si="3"/>
        <v>1479153.18</v>
      </c>
      <c r="S109" s="85">
        <f t="shared" si="4"/>
        <v>2054.6647867759411</v>
      </c>
      <c r="T109" s="99">
        <v>2054.6647867759411</v>
      </c>
    </row>
    <row r="110" spans="1:23" s="1" customFormat="1" ht="12.75">
      <c r="A110" s="98">
        <v>9</v>
      </c>
      <c r="B110" s="84" t="s">
        <v>127</v>
      </c>
      <c r="C110" s="147">
        <v>1963</v>
      </c>
      <c r="D110" s="147"/>
      <c r="E110" s="84" t="s">
        <v>58</v>
      </c>
      <c r="F110" s="147">
        <v>4</v>
      </c>
      <c r="G110" s="147" t="s">
        <v>253</v>
      </c>
      <c r="H110" s="88">
        <v>2141.94</v>
      </c>
      <c r="I110" s="88">
        <v>1876.78</v>
      </c>
      <c r="J110" s="88">
        <v>1544.6799999999998</v>
      </c>
      <c r="K110" s="86">
        <v>77</v>
      </c>
      <c r="L110" s="147" t="s">
        <v>55</v>
      </c>
      <c r="M110" s="147" t="s">
        <v>56</v>
      </c>
      <c r="N110" s="87" t="s">
        <v>194</v>
      </c>
      <c r="O110" s="85">
        <v>8538566.9199999999</v>
      </c>
      <c r="P110" s="85">
        <v>0</v>
      </c>
      <c r="Q110" s="85">
        <v>0</v>
      </c>
      <c r="R110" s="85">
        <f t="shared" si="3"/>
        <v>8538566.9199999999</v>
      </c>
      <c r="S110" s="85">
        <f t="shared" si="4"/>
        <v>3986.3707293388234</v>
      </c>
      <c r="T110" s="99">
        <v>4262.9807370888075</v>
      </c>
    </row>
    <row r="111" spans="1:23" s="1" customFormat="1" ht="12.75">
      <c r="A111" s="98">
        <v>10</v>
      </c>
      <c r="B111" s="84" t="s">
        <v>129</v>
      </c>
      <c r="C111" s="147">
        <v>1958</v>
      </c>
      <c r="D111" s="147"/>
      <c r="E111" s="84" t="s">
        <v>58</v>
      </c>
      <c r="F111" s="147">
        <v>2</v>
      </c>
      <c r="G111" s="147" t="s">
        <v>256</v>
      </c>
      <c r="H111" s="88">
        <v>717.8</v>
      </c>
      <c r="I111" s="88">
        <v>649.4</v>
      </c>
      <c r="J111" s="88">
        <v>507.29999999999995</v>
      </c>
      <c r="K111" s="86">
        <v>46</v>
      </c>
      <c r="L111" s="147" t="s">
        <v>55</v>
      </c>
      <c r="M111" s="147" t="s">
        <v>56</v>
      </c>
      <c r="N111" s="87" t="s">
        <v>59</v>
      </c>
      <c r="O111" s="85">
        <v>5006850.82</v>
      </c>
      <c r="P111" s="85">
        <v>0</v>
      </c>
      <c r="Q111" s="85">
        <v>0</v>
      </c>
      <c r="R111" s="85">
        <f t="shared" si="3"/>
        <v>5006850.82</v>
      </c>
      <c r="S111" s="85">
        <f t="shared" si="4"/>
        <v>6975.2728057954873</v>
      </c>
      <c r="T111" s="99">
        <v>7627.5599888548359</v>
      </c>
    </row>
    <row r="112" spans="1:23" s="1" customFormat="1" ht="25.5">
      <c r="A112" s="98">
        <v>11</v>
      </c>
      <c r="B112" s="84" t="s">
        <v>130</v>
      </c>
      <c r="C112" s="147">
        <v>1968</v>
      </c>
      <c r="D112" s="147"/>
      <c r="E112" s="84" t="s">
        <v>58</v>
      </c>
      <c r="F112" s="147">
        <v>3</v>
      </c>
      <c r="G112" s="147" t="s">
        <v>256</v>
      </c>
      <c r="H112" s="88">
        <v>1032.5</v>
      </c>
      <c r="I112" s="88">
        <v>644</v>
      </c>
      <c r="J112" s="88">
        <v>445.9</v>
      </c>
      <c r="K112" s="86">
        <v>83</v>
      </c>
      <c r="L112" s="147" t="s">
        <v>55</v>
      </c>
      <c r="M112" s="147" t="s">
        <v>56</v>
      </c>
      <c r="N112" s="87" t="s">
        <v>239</v>
      </c>
      <c r="O112" s="85">
        <v>4111496.13</v>
      </c>
      <c r="P112" s="85">
        <v>0</v>
      </c>
      <c r="Q112" s="85">
        <v>0</v>
      </c>
      <c r="R112" s="85">
        <f t="shared" si="3"/>
        <v>4111496.13</v>
      </c>
      <c r="S112" s="85">
        <f t="shared" si="4"/>
        <v>3982.0785762711862</v>
      </c>
      <c r="T112" s="99">
        <v>4171.361084745763</v>
      </c>
    </row>
    <row r="113" spans="1:20" s="1" customFormat="1" ht="25.5">
      <c r="A113" s="98">
        <v>12</v>
      </c>
      <c r="B113" s="84" t="s">
        <v>131</v>
      </c>
      <c r="C113" s="147">
        <v>1969</v>
      </c>
      <c r="D113" s="147"/>
      <c r="E113" s="84" t="s">
        <v>58</v>
      </c>
      <c r="F113" s="147">
        <v>5</v>
      </c>
      <c r="G113" s="147" t="s">
        <v>251</v>
      </c>
      <c r="H113" s="88">
        <v>5048.3</v>
      </c>
      <c r="I113" s="88">
        <v>4655.2</v>
      </c>
      <c r="J113" s="88">
        <v>3957.13</v>
      </c>
      <c r="K113" s="86">
        <v>217</v>
      </c>
      <c r="L113" s="147" t="s">
        <v>55</v>
      </c>
      <c r="M113" s="147" t="s">
        <v>56</v>
      </c>
      <c r="N113" s="87" t="s">
        <v>239</v>
      </c>
      <c r="O113" s="85">
        <v>12515130.759999998</v>
      </c>
      <c r="P113" s="85">
        <v>0</v>
      </c>
      <c r="Q113" s="85">
        <v>0</v>
      </c>
      <c r="R113" s="85">
        <f t="shared" si="3"/>
        <v>12515130.759999998</v>
      </c>
      <c r="S113" s="85">
        <f t="shared" si="4"/>
        <v>2479.0782560465896</v>
      </c>
      <c r="T113" s="99">
        <v>2651.2840045163721</v>
      </c>
    </row>
    <row r="114" spans="1:20" s="1" customFormat="1" ht="12.75">
      <c r="A114" s="98">
        <v>13</v>
      </c>
      <c r="B114" s="84" t="s">
        <v>132</v>
      </c>
      <c r="C114" s="147">
        <v>1943</v>
      </c>
      <c r="D114" s="147"/>
      <c r="E114" s="84" t="s">
        <v>58</v>
      </c>
      <c r="F114" s="147">
        <v>2</v>
      </c>
      <c r="G114" s="147" t="s">
        <v>255</v>
      </c>
      <c r="H114" s="88">
        <v>722.9</v>
      </c>
      <c r="I114" s="88">
        <v>653.9</v>
      </c>
      <c r="J114" s="88">
        <v>547.55999999999995</v>
      </c>
      <c r="K114" s="86">
        <v>34</v>
      </c>
      <c r="L114" s="147" t="s">
        <v>55</v>
      </c>
      <c r="M114" s="147" t="s">
        <v>56</v>
      </c>
      <c r="N114" s="87" t="s">
        <v>59</v>
      </c>
      <c r="O114" s="85">
        <v>5107819.74</v>
      </c>
      <c r="P114" s="85">
        <v>0</v>
      </c>
      <c r="Q114" s="85">
        <v>0</v>
      </c>
      <c r="R114" s="85">
        <f t="shared" si="3"/>
        <v>5107819.74</v>
      </c>
      <c r="S114" s="85">
        <f t="shared" si="4"/>
        <v>7065.734873426477</v>
      </c>
      <c r="T114" s="99">
        <v>7401.0568543367008</v>
      </c>
    </row>
    <row r="115" spans="1:20" s="1" customFormat="1" ht="12.75">
      <c r="A115" s="98">
        <v>14</v>
      </c>
      <c r="B115" s="84" t="s">
        <v>133</v>
      </c>
      <c r="C115" s="147">
        <v>1917</v>
      </c>
      <c r="D115" s="147"/>
      <c r="E115" s="84" t="s">
        <v>62</v>
      </c>
      <c r="F115" s="147">
        <v>2</v>
      </c>
      <c r="G115" s="147" t="s">
        <v>256</v>
      </c>
      <c r="H115" s="88">
        <v>643.4</v>
      </c>
      <c r="I115" s="88">
        <v>615.9</v>
      </c>
      <c r="J115" s="88">
        <v>423.09999999999997</v>
      </c>
      <c r="K115" s="86">
        <v>21</v>
      </c>
      <c r="L115" s="147" t="s">
        <v>55</v>
      </c>
      <c r="M115" s="147" t="s">
        <v>56</v>
      </c>
      <c r="N115" s="87" t="s">
        <v>60</v>
      </c>
      <c r="O115" s="85">
        <v>3756819.94</v>
      </c>
      <c r="P115" s="85">
        <v>0</v>
      </c>
      <c r="Q115" s="85">
        <v>0</v>
      </c>
      <c r="R115" s="85">
        <f t="shared" si="3"/>
        <v>3756819.94</v>
      </c>
      <c r="S115" s="85">
        <f t="shared" si="4"/>
        <v>5839.0114081442334</v>
      </c>
      <c r="T115" s="99">
        <v>6915.7646254274187</v>
      </c>
    </row>
    <row r="116" spans="1:20" s="1" customFormat="1" ht="12.75">
      <c r="A116" s="98">
        <v>15</v>
      </c>
      <c r="B116" s="84" t="s">
        <v>134</v>
      </c>
      <c r="C116" s="147">
        <v>1975</v>
      </c>
      <c r="D116" s="147"/>
      <c r="E116" s="84" t="s">
        <v>58</v>
      </c>
      <c r="F116" s="147">
        <v>2</v>
      </c>
      <c r="G116" s="147" t="s">
        <v>256</v>
      </c>
      <c r="H116" s="88">
        <v>817.4</v>
      </c>
      <c r="I116" s="88">
        <v>755.8</v>
      </c>
      <c r="J116" s="88">
        <v>652</v>
      </c>
      <c r="K116" s="86">
        <v>43</v>
      </c>
      <c r="L116" s="147" t="s">
        <v>55</v>
      </c>
      <c r="M116" s="147" t="s">
        <v>56</v>
      </c>
      <c r="N116" s="87" t="s">
        <v>61</v>
      </c>
      <c r="O116" s="85">
        <v>5373460.6599999992</v>
      </c>
      <c r="P116" s="85">
        <v>0</v>
      </c>
      <c r="Q116" s="85">
        <v>0</v>
      </c>
      <c r="R116" s="85">
        <f t="shared" si="3"/>
        <v>5373460.6599999992</v>
      </c>
      <c r="S116" s="85">
        <f t="shared" si="4"/>
        <v>6573.8447027159282</v>
      </c>
      <c r="T116" s="99">
        <v>6943.5967213114764</v>
      </c>
    </row>
    <row r="117" spans="1:20" s="1" customFormat="1" ht="12.75">
      <c r="A117" s="98">
        <v>16</v>
      </c>
      <c r="B117" s="84" t="s">
        <v>136</v>
      </c>
      <c r="C117" s="147">
        <v>1950</v>
      </c>
      <c r="D117" s="147"/>
      <c r="E117" s="84" t="s">
        <v>58</v>
      </c>
      <c r="F117" s="147">
        <v>2</v>
      </c>
      <c r="G117" s="147" t="s">
        <v>255</v>
      </c>
      <c r="H117" s="88">
        <v>411.15</v>
      </c>
      <c r="I117" s="88">
        <v>411.15</v>
      </c>
      <c r="J117" s="88">
        <v>369.45</v>
      </c>
      <c r="K117" s="86">
        <v>18</v>
      </c>
      <c r="L117" s="147" t="s">
        <v>55</v>
      </c>
      <c r="M117" s="147" t="s">
        <v>56</v>
      </c>
      <c r="N117" s="87" t="s">
        <v>60</v>
      </c>
      <c r="O117" s="85">
        <v>3149821.57</v>
      </c>
      <c r="P117" s="85">
        <v>0</v>
      </c>
      <c r="Q117" s="85">
        <v>0</v>
      </c>
      <c r="R117" s="85">
        <f t="shared" si="3"/>
        <v>3149821.57</v>
      </c>
      <c r="S117" s="85">
        <f t="shared" si="4"/>
        <v>7661.0034537273505</v>
      </c>
      <c r="T117" s="99">
        <v>8024.5769183996117</v>
      </c>
    </row>
    <row r="118" spans="1:20" s="1" customFormat="1" ht="12.75">
      <c r="A118" s="98">
        <v>17</v>
      </c>
      <c r="B118" s="84" t="s">
        <v>137</v>
      </c>
      <c r="C118" s="147">
        <v>1966</v>
      </c>
      <c r="D118" s="147"/>
      <c r="E118" s="84" t="s">
        <v>58</v>
      </c>
      <c r="F118" s="147">
        <v>2</v>
      </c>
      <c r="G118" s="147" t="s">
        <v>256</v>
      </c>
      <c r="H118" s="88">
        <v>667.6</v>
      </c>
      <c r="I118" s="88">
        <v>667.6</v>
      </c>
      <c r="J118" s="88">
        <v>586.70000000000005</v>
      </c>
      <c r="K118" s="86">
        <v>39</v>
      </c>
      <c r="L118" s="147" t="s">
        <v>55</v>
      </c>
      <c r="M118" s="147" t="s">
        <v>56</v>
      </c>
      <c r="N118" s="87" t="s">
        <v>61</v>
      </c>
      <c r="O118" s="85">
        <v>4721695.24</v>
      </c>
      <c r="P118" s="85">
        <v>0</v>
      </c>
      <c r="Q118" s="85">
        <v>0</v>
      </c>
      <c r="R118" s="85">
        <f t="shared" si="3"/>
        <v>4721695.24</v>
      </c>
      <c r="S118" s="85">
        <f t="shared" si="4"/>
        <v>7072.6411623726781</v>
      </c>
      <c r="T118" s="99">
        <f>S118</f>
        <v>7072.6411623726781</v>
      </c>
    </row>
    <row r="119" spans="1:20" s="1" customFormat="1" ht="12.75">
      <c r="A119" s="98">
        <v>18</v>
      </c>
      <c r="B119" s="84" t="s">
        <v>138</v>
      </c>
      <c r="C119" s="147">
        <v>1977</v>
      </c>
      <c r="D119" s="147"/>
      <c r="E119" s="84" t="s">
        <v>58</v>
      </c>
      <c r="F119" s="147">
        <v>9</v>
      </c>
      <c r="G119" s="147" t="s">
        <v>255</v>
      </c>
      <c r="H119" s="88">
        <v>2576</v>
      </c>
      <c r="I119" s="88">
        <v>2271.29</v>
      </c>
      <c r="J119" s="88">
        <v>2123.6999999999998</v>
      </c>
      <c r="K119" s="86">
        <v>119</v>
      </c>
      <c r="L119" s="147" t="s">
        <v>55</v>
      </c>
      <c r="M119" s="147" t="s">
        <v>56</v>
      </c>
      <c r="N119" s="87" t="s">
        <v>61</v>
      </c>
      <c r="O119" s="85">
        <v>2708241.96</v>
      </c>
      <c r="P119" s="85">
        <v>0</v>
      </c>
      <c r="Q119" s="85">
        <v>0</v>
      </c>
      <c r="R119" s="85">
        <f t="shared" si="3"/>
        <v>2708241.96</v>
      </c>
      <c r="S119" s="85">
        <f t="shared" si="4"/>
        <v>1051.3361645962732</v>
      </c>
      <c r="T119" s="99">
        <v>1370.7872049689443</v>
      </c>
    </row>
    <row r="120" spans="1:20" s="1" customFormat="1" ht="12.75">
      <c r="A120" s="98">
        <v>19</v>
      </c>
      <c r="B120" s="84" t="s">
        <v>284</v>
      </c>
      <c r="C120" s="147">
        <v>1957</v>
      </c>
      <c r="D120" s="147"/>
      <c r="E120" s="84" t="s">
        <v>58</v>
      </c>
      <c r="F120" s="147">
        <v>3</v>
      </c>
      <c r="G120" s="147">
        <v>4</v>
      </c>
      <c r="H120" s="88">
        <v>3060.3</v>
      </c>
      <c r="I120" s="88">
        <v>2813.7</v>
      </c>
      <c r="J120" s="88">
        <v>2689.8999999999996</v>
      </c>
      <c r="K120" s="86">
        <v>100</v>
      </c>
      <c r="L120" s="147" t="s">
        <v>55</v>
      </c>
      <c r="M120" s="147" t="s">
        <v>56</v>
      </c>
      <c r="N120" s="87" t="s">
        <v>61</v>
      </c>
      <c r="O120" s="85">
        <v>26708172.82</v>
      </c>
      <c r="P120" s="85">
        <v>0</v>
      </c>
      <c r="Q120" s="85">
        <v>0</v>
      </c>
      <c r="R120" s="85">
        <f t="shared" si="3"/>
        <v>26708172.82</v>
      </c>
      <c r="S120" s="85">
        <f t="shared" si="4"/>
        <v>8727.3054341077659</v>
      </c>
      <c r="T120" s="99">
        <v>8908.5810345390983</v>
      </c>
    </row>
    <row r="121" spans="1:20" s="1" customFormat="1" ht="12.75">
      <c r="A121" s="98">
        <v>20</v>
      </c>
      <c r="B121" s="84" t="s">
        <v>285</v>
      </c>
      <c r="C121" s="147">
        <v>1994</v>
      </c>
      <c r="D121" s="147"/>
      <c r="E121" s="84" t="s">
        <v>58</v>
      </c>
      <c r="F121" s="147">
        <v>4</v>
      </c>
      <c r="G121" s="147" t="s">
        <v>255</v>
      </c>
      <c r="H121" s="88">
        <v>935</v>
      </c>
      <c r="I121" s="88">
        <v>845.2</v>
      </c>
      <c r="J121" s="88">
        <v>845.2</v>
      </c>
      <c r="K121" s="86">
        <v>25</v>
      </c>
      <c r="L121" s="147" t="s">
        <v>55</v>
      </c>
      <c r="M121" s="147" t="s">
        <v>56</v>
      </c>
      <c r="N121" s="87" t="s">
        <v>61</v>
      </c>
      <c r="O121" s="85">
        <v>3123629.3899999997</v>
      </c>
      <c r="P121" s="85">
        <v>0</v>
      </c>
      <c r="Q121" s="85">
        <v>0</v>
      </c>
      <c r="R121" s="85">
        <f t="shared" si="3"/>
        <v>3123629.3899999997</v>
      </c>
      <c r="S121" s="85">
        <f t="shared" si="4"/>
        <v>3340.7800962566839</v>
      </c>
      <c r="T121" s="99">
        <v>3500.0574117647061</v>
      </c>
    </row>
    <row r="122" spans="1:20" s="1" customFormat="1" ht="12.75">
      <c r="A122" s="98">
        <v>21</v>
      </c>
      <c r="B122" s="84" t="s">
        <v>289</v>
      </c>
      <c r="C122" s="147">
        <v>1973</v>
      </c>
      <c r="D122" s="147"/>
      <c r="E122" s="84" t="s">
        <v>58</v>
      </c>
      <c r="F122" s="147">
        <v>5</v>
      </c>
      <c r="G122" s="147">
        <v>6</v>
      </c>
      <c r="H122" s="88">
        <v>4885.2</v>
      </c>
      <c r="I122" s="88">
        <v>4486.7</v>
      </c>
      <c r="J122" s="88">
        <v>4486.7</v>
      </c>
      <c r="K122" s="86">
        <v>260</v>
      </c>
      <c r="L122" s="147" t="s">
        <v>55</v>
      </c>
      <c r="M122" s="147" t="s">
        <v>56</v>
      </c>
      <c r="N122" s="87" t="s">
        <v>60</v>
      </c>
      <c r="O122" s="85">
        <v>10953951.82</v>
      </c>
      <c r="P122" s="85">
        <v>0</v>
      </c>
      <c r="Q122" s="85">
        <v>0</v>
      </c>
      <c r="R122" s="85">
        <f t="shared" si="3"/>
        <v>10953951.82</v>
      </c>
      <c r="S122" s="85">
        <f t="shared" si="4"/>
        <v>2242.2729509539017</v>
      </c>
      <c r="T122" s="99">
        <v>2409.4188160157214</v>
      </c>
    </row>
    <row r="123" spans="1:20" s="1" customFormat="1" ht="12.75">
      <c r="A123" s="98">
        <v>22</v>
      </c>
      <c r="B123" s="84" t="s">
        <v>120</v>
      </c>
      <c r="C123" s="147">
        <v>1880</v>
      </c>
      <c r="D123" s="147"/>
      <c r="E123" s="84" t="s">
        <v>58</v>
      </c>
      <c r="F123" s="147">
        <v>2</v>
      </c>
      <c r="G123" s="147" t="s">
        <v>255</v>
      </c>
      <c r="H123" s="88">
        <v>646.49</v>
      </c>
      <c r="I123" s="88">
        <v>646.49</v>
      </c>
      <c r="J123" s="88">
        <v>646.49</v>
      </c>
      <c r="K123" s="86">
        <v>37</v>
      </c>
      <c r="L123" s="147" t="s">
        <v>55</v>
      </c>
      <c r="M123" s="147" t="s">
        <v>64</v>
      </c>
      <c r="N123" s="87" t="s">
        <v>65</v>
      </c>
      <c r="O123" s="85">
        <v>6064998.6200000001</v>
      </c>
      <c r="P123" s="85">
        <v>0</v>
      </c>
      <c r="Q123" s="85">
        <v>0</v>
      </c>
      <c r="R123" s="85">
        <f t="shared" si="3"/>
        <v>6064998.6200000001</v>
      </c>
      <c r="S123" s="85">
        <f t="shared" si="4"/>
        <v>9381.4268124796981</v>
      </c>
      <c r="T123" s="99">
        <v>10124.065894290708</v>
      </c>
    </row>
    <row r="124" spans="1:20" s="1" customFormat="1" ht="12.75">
      <c r="A124" s="98">
        <v>23</v>
      </c>
      <c r="B124" s="84" t="s">
        <v>290</v>
      </c>
      <c r="C124" s="147">
        <v>1980</v>
      </c>
      <c r="D124" s="147"/>
      <c r="E124" s="84" t="s">
        <v>58</v>
      </c>
      <c r="F124" s="147">
        <v>2</v>
      </c>
      <c r="G124" s="147" t="s">
        <v>253</v>
      </c>
      <c r="H124" s="88">
        <v>968.5</v>
      </c>
      <c r="I124" s="88">
        <v>854.5</v>
      </c>
      <c r="J124" s="88">
        <v>759.8</v>
      </c>
      <c r="K124" s="86">
        <v>39</v>
      </c>
      <c r="L124" s="147" t="s">
        <v>55</v>
      </c>
      <c r="M124" s="147" t="s">
        <v>56</v>
      </c>
      <c r="N124" s="87" t="s">
        <v>61</v>
      </c>
      <c r="O124" s="85">
        <v>5991235.5999999996</v>
      </c>
      <c r="P124" s="85">
        <v>0</v>
      </c>
      <c r="Q124" s="85">
        <v>0</v>
      </c>
      <c r="R124" s="85">
        <f t="shared" si="3"/>
        <v>5991235.5999999996</v>
      </c>
      <c r="S124" s="85">
        <f t="shared" si="4"/>
        <v>6186.0976768198243</v>
      </c>
      <c r="T124" s="99">
        <v>6251.5954155911204</v>
      </c>
    </row>
    <row r="125" spans="1:20" s="1" customFormat="1" ht="12.75">
      <c r="A125" s="98">
        <v>24</v>
      </c>
      <c r="B125" s="84" t="s">
        <v>112</v>
      </c>
      <c r="C125" s="147">
        <v>1981</v>
      </c>
      <c r="D125" s="147"/>
      <c r="E125" s="84" t="s">
        <v>58</v>
      </c>
      <c r="F125" s="147">
        <v>2</v>
      </c>
      <c r="G125" s="147" t="s">
        <v>253</v>
      </c>
      <c r="H125" s="88">
        <v>955.1</v>
      </c>
      <c r="I125" s="88">
        <v>865.5</v>
      </c>
      <c r="J125" s="88">
        <v>865.5</v>
      </c>
      <c r="K125" s="86">
        <v>44</v>
      </c>
      <c r="L125" s="147" t="s">
        <v>55</v>
      </c>
      <c r="M125" s="147" t="s">
        <v>56</v>
      </c>
      <c r="N125" s="87" t="s">
        <v>61</v>
      </c>
      <c r="O125" s="85">
        <v>5654892</v>
      </c>
      <c r="P125" s="85">
        <v>0</v>
      </c>
      <c r="Q125" s="85">
        <v>0</v>
      </c>
      <c r="R125" s="85">
        <f t="shared" si="3"/>
        <v>5654892</v>
      </c>
      <c r="S125" s="85">
        <f t="shared" si="4"/>
        <v>5920.7329075489479</v>
      </c>
      <c r="T125" s="99">
        <v>5967.7227180399968</v>
      </c>
    </row>
    <row r="126" spans="1:20" s="1" customFormat="1" ht="12.75">
      <c r="A126" s="98">
        <v>25</v>
      </c>
      <c r="B126" s="84" t="s">
        <v>93</v>
      </c>
      <c r="C126" s="147">
        <v>1985</v>
      </c>
      <c r="D126" s="147"/>
      <c r="E126" s="84" t="s">
        <v>58</v>
      </c>
      <c r="F126" s="147">
        <v>5</v>
      </c>
      <c r="G126" s="147" t="s">
        <v>251</v>
      </c>
      <c r="H126" s="88">
        <v>4537.2</v>
      </c>
      <c r="I126" s="88">
        <v>4163</v>
      </c>
      <c r="J126" s="88">
        <v>4163</v>
      </c>
      <c r="K126" s="86">
        <v>198</v>
      </c>
      <c r="L126" s="147" t="s">
        <v>55</v>
      </c>
      <c r="M126" s="147" t="s">
        <v>56</v>
      </c>
      <c r="N126" s="87" t="s">
        <v>194</v>
      </c>
      <c r="O126" s="85">
        <v>3097759.78</v>
      </c>
      <c r="P126" s="85">
        <v>0</v>
      </c>
      <c r="Q126" s="85">
        <v>0</v>
      </c>
      <c r="R126" s="85">
        <f t="shared" si="3"/>
        <v>3097759.78</v>
      </c>
      <c r="S126" s="85">
        <f t="shared" si="4"/>
        <v>682.74702018866265</v>
      </c>
      <c r="T126" s="99">
        <v>4547.7962249845723</v>
      </c>
    </row>
    <row r="127" spans="1:20" s="1" customFormat="1" ht="12.75">
      <c r="A127" s="98">
        <v>26</v>
      </c>
      <c r="B127" s="84" t="s">
        <v>77</v>
      </c>
      <c r="C127" s="147">
        <v>1974</v>
      </c>
      <c r="D127" s="147"/>
      <c r="E127" s="84" t="s">
        <v>54</v>
      </c>
      <c r="F127" s="147">
        <v>5</v>
      </c>
      <c r="G127" s="147" t="s">
        <v>251</v>
      </c>
      <c r="H127" s="88">
        <v>4987.2</v>
      </c>
      <c r="I127" s="88">
        <v>4580.7</v>
      </c>
      <c r="J127" s="88">
        <v>4580.7</v>
      </c>
      <c r="K127" s="86">
        <v>117</v>
      </c>
      <c r="L127" s="147" t="s">
        <v>55</v>
      </c>
      <c r="M127" s="147" t="s">
        <v>56</v>
      </c>
      <c r="N127" s="87" t="s">
        <v>60</v>
      </c>
      <c r="O127" s="85">
        <v>3246927.19</v>
      </c>
      <c r="P127" s="85">
        <v>0</v>
      </c>
      <c r="Q127" s="85">
        <v>0</v>
      </c>
      <c r="R127" s="85">
        <f t="shared" si="3"/>
        <v>3246927.19</v>
      </c>
      <c r="S127" s="85">
        <f t="shared" si="4"/>
        <v>651.05213145652874</v>
      </c>
      <c r="T127" s="99">
        <v>4519.0363394289388</v>
      </c>
    </row>
    <row r="128" spans="1:20" s="1" customFormat="1" ht="12.75">
      <c r="A128" s="98">
        <v>27</v>
      </c>
      <c r="B128" s="84" t="s">
        <v>148</v>
      </c>
      <c r="C128" s="147">
        <v>1988</v>
      </c>
      <c r="D128" s="147"/>
      <c r="E128" s="84" t="s">
        <v>58</v>
      </c>
      <c r="F128" s="147">
        <v>9</v>
      </c>
      <c r="G128" s="147" t="s">
        <v>253</v>
      </c>
      <c r="H128" s="88">
        <v>5795.4</v>
      </c>
      <c r="I128" s="88">
        <v>5795.4</v>
      </c>
      <c r="J128" s="88">
        <v>5264.2</v>
      </c>
      <c r="K128" s="86">
        <v>304</v>
      </c>
      <c r="L128" s="147" t="s">
        <v>55</v>
      </c>
      <c r="M128" s="147" t="s">
        <v>56</v>
      </c>
      <c r="N128" s="87" t="s">
        <v>194</v>
      </c>
      <c r="O128" s="85">
        <v>5823622.7299999995</v>
      </c>
      <c r="P128" s="85">
        <v>0</v>
      </c>
      <c r="Q128" s="85">
        <v>0</v>
      </c>
      <c r="R128" s="85">
        <f t="shared" si="3"/>
        <v>5823622.7299999995</v>
      </c>
      <c r="S128" s="85">
        <f t="shared" si="4"/>
        <v>1004.8698502260413</v>
      </c>
      <c r="T128" s="99">
        <v>1021.3342419986203</v>
      </c>
    </row>
    <row r="129" spans="1:20" s="1" customFormat="1" ht="25.5">
      <c r="A129" s="98">
        <v>28</v>
      </c>
      <c r="B129" s="84" t="s">
        <v>80</v>
      </c>
      <c r="C129" s="147">
        <v>1975</v>
      </c>
      <c r="D129" s="147"/>
      <c r="E129" s="84" t="s">
        <v>58</v>
      </c>
      <c r="F129" s="147">
        <v>5</v>
      </c>
      <c r="G129" s="147" t="s">
        <v>254</v>
      </c>
      <c r="H129" s="88">
        <v>3325.2</v>
      </c>
      <c r="I129" s="88">
        <v>3325.2</v>
      </c>
      <c r="J129" s="88">
        <v>3325.2</v>
      </c>
      <c r="K129" s="86">
        <v>111</v>
      </c>
      <c r="L129" s="147" t="s">
        <v>55</v>
      </c>
      <c r="M129" s="147" t="s">
        <v>56</v>
      </c>
      <c r="N129" s="87" t="s">
        <v>63</v>
      </c>
      <c r="O129" s="85">
        <v>1909175.5</v>
      </c>
      <c r="P129" s="85">
        <v>0</v>
      </c>
      <c r="Q129" s="85">
        <v>0</v>
      </c>
      <c r="R129" s="85">
        <f t="shared" si="3"/>
        <v>1909175.5</v>
      </c>
      <c r="S129" s="85">
        <f t="shared" si="4"/>
        <v>574.15358474678214</v>
      </c>
      <c r="T129" s="99">
        <v>4663.9721857331897</v>
      </c>
    </row>
    <row r="130" spans="1:20" s="1" customFormat="1" ht="25.5">
      <c r="A130" s="98">
        <v>29</v>
      </c>
      <c r="B130" s="84" t="s">
        <v>271</v>
      </c>
      <c r="C130" s="147">
        <v>1967</v>
      </c>
      <c r="D130" s="147"/>
      <c r="E130" s="84" t="s">
        <v>58</v>
      </c>
      <c r="F130" s="147">
        <v>5</v>
      </c>
      <c r="G130" s="147">
        <v>4</v>
      </c>
      <c r="H130" s="88">
        <v>3656.6</v>
      </c>
      <c r="I130" s="88">
        <v>3333.6</v>
      </c>
      <c r="J130" s="88">
        <v>3333.6</v>
      </c>
      <c r="K130" s="86">
        <v>174</v>
      </c>
      <c r="L130" s="147" t="s">
        <v>55</v>
      </c>
      <c r="M130" s="147" t="s">
        <v>56</v>
      </c>
      <c r="N130" s="87" t="s">
        <v>63</v>
      </c>
      <c r="O130" s="85">
        <v>1509801.43</v>
      </c>
      <c r="P130" s="85">
        <v>0</v>
      </c>
      <c r="Q130" s="85">
        <v>0</v>
      </c>
      <c r="R130" s="85">
        <f t="shared" si="3"/>
        <v>1509801.43</v>
      </c>
      <c r="S130" s="85">
        <f t="shared" si="4"/>
        <v>412.89761800579771</v>
      </c>
      <c r="T130" s="99">
        <v>4624.5558157851556</v>
      </c>
    </row>
    <row r="131" spans="1:20" s="1" customFormat="1" ht="25.5">
      <c r="A131" s="98">
        <v>30</v>
      </c>
      <c r="B131" s="84" t="s">
        <v>272</v>
      </c>
      <c r="C131" s="147">
        <v>1977</v>
      </c>
      <c r="D131" s="147"/>
      <c r="E131" s="84" t="s">
        <v>228</v>
      </c>
      <c r="F131" s="147">
        <v>5</v>
      </c>
      <c r="G131" s="147">
        <v>6</v>
      </c>
      <c r="H131" s="88">
        <v>4961.7</v>
      </c>
      <c r="I131" s="88">
        <v>4559</v>
      </c>
      <c r="J131" s="88">
        <v>4559</v>
      </c>
      <c r="K131" s="86">
        <v>234</v>
      </c>
      <c r="L131" s="147" t="s">
        <v>55</v>
      </c>
      <c r="M131" s="147" t="s">
        <v>56</v>
      </c>
      <c r="N131" s="87" t="s">
        <v>239</v>
      </c>
      <c r="O131" s="85">
        <v>3132208.54</v>
      </c>
      <c r="P131" s="85">
        <v>0</v>
      </c>
      <c r="Q131" s="85">
        <v>0</v>
      </c>
      <c r="R131" s="85">
        <f t="shared" si="3"/>
        <v>3132208.54</v>
      </c>
      <c r="S131" s="85">
        <f t="shared" si="4"/>
        <v>631.27729205715787</v>
      </c>
      <c r="T131" s="99">
        <v>4520.5266344196552</v>
      </c>
    </row>
    <row r="132" spans="1:20" s="1" customFormat="1" ht="12.75">
      <c r="A132" s="98">
        <v>31</v>
      </c>
      <c r="B132" s="84" t="s">
        <v>81</v>
      </c>
      <c r="C132" s="147">
        <v>1966</v>
      </c>
      <c r="D132" s="147"/>
      <c r="E132" s="84" t="s">
        <v>58</v>
      </c>
      <c r="F132" s="147">
        <v>4</v>
      </c>
      <c r="G132" s="147" t="s">
        <v>254</v>
      </c>
      <c r="H132" s="88">
        <v>2747.7</v>
      </c>
      <c r="I132" s="88">
        <v>2553.9</v>
      </c>
      <c r="J132" s="88">
        <v>2553.9</v>
      </c>
      <c r="K132" s="86">
        <v>120</v>
      </c>
      <c r="L132" s="147" t="s">
        <v>55</v>
      </c>
      <c r="M132" s="147" t="s">
        <v>56</v>
      </c>
      <c r="N132" s="87" t="s">
        <v>194</v>
      </c>
      <c r="O132" s="85">
        <v>3085621.7</v>
      </c>
      <c r="P132" s="85">
        <v>0</v>
      </c>
      <c r="Q132" s="85">
        <v>0</v>
      </c>
      <c r="R132" s="85">
        <f t="shared" si="3"/>
        <v>3085621.7</v>
      </c>
      <c r="S132" s="85">
        <f t="shared" si="4"/>
        <v>1122.9834770899299</v>
      </c>
      <c r="T132" s="99">
        <v>4755.3801950722427</v>
      </c>
    </row>
    <row r="133" spans="1:20" s="1" customFormat="1" ht="12.75">
      <c r="A133" s="98">
        <v>32</v>
      </c>
      <c r="B133" s="84" t="s">
        <v>189</v>
      </c>
      <c r="C133" s="147">
        <v>1958</v>
      </c>
      <c r="D133" s="147"/>
      <c r="E133" s="84" t="s">
        <v>58</v>
      </c>
      <c r="F133" s="147">
        <v>4</v>
      </c>
      <c r="G133" s="147" t="s">
        <v>254</v>
      </c>
      <c r="H133" s="88">
        <v>5856.4</v>
      </c>
      <c r="I133" s="88">
        <v>3235.1</v>
      </c>
      <c r="J133" s="88">
        <v>2625</v>
      </c>
      <c r="K133" s="86">
        <v>86</v>
      </c>
      <c r="L133" s="147" t="s">
        <v>55</v>
      </c>
      <c r="M133" s="147" t="s">
        <v>56</v>
      </c>
      <c r="N133" s="87" t="s">
        <v>60</v>
      </c>
      <c r="O133" s="85">
        <v>3090967.35</v>
      </c>
      <c r="P133" s="85">
        <v>0</v>
      </c>
      <c r="Q133" s="85">
        <v>0</v>
      </c>
      <c r="R133" s="85">
        <f t="shared" si="3"/>
        <v>3090967.35</v>
      </c>
      <c r="S133" s="85">
        <f t="shared" si="4"/>
        <v>527.79307253602906</v>
      </c>
      <c r="T133" s="99">
        <v>4475.9983921863268</v>
      </c>
    </row>
    <row r="134" spans="1:20" s="1" customFormat="1" ht="12.75">
      <c r="A134" s="98">
        <v>33</v>
      </c>
      <c r="B134" s="84" t="s">
        <v>86</v>
      </c>
      <c r="C134" s="147">
        <v>1974</v>
      </c>
      <c r="D134" s="147"/>
      <c r="E134" s="84" t="s">
        <v>58</v>
      </c>
      <c r="F134" s="147">
        <v>5</v>
      </c>
      <c r="G134" s="147" t="s">
        <v>254</v>
      </c>
      <c r="H134" s="88">
        <v>3647.3</v>
      </c>
      <c r="I134" s="88">
        <v>3647.3</v>
      </c>
      <c r="J134" s="88">
        <v>2672.9</v>
      </c>
      <c r="K134" s="86">
        <v>113</v>
      </c>
      <c r="L134" s="147" t="s">
        <v>55</v>
      </c>
      <c r="M134" s="147" t="s">
        <v>56</v>
      </c>
      <c r="N134" s="87" t="s">
        <v>57</v>
      </c>
      <c r="O134" s="85">
        <v>3111105.34</v>
      </c>
      <c r="P134" s="85">
        <v>0</v>
      </c>
      <c r="Q134" s="85">
        <v>0</v>
      </c>
      <c r="R134" s="85">
        <f t="shared" si="3"/>
        <v>3111105.34</v>
      </c>
      <c r="S134" s="85">
        <f t="shared" si="4"/>
        <v>852.98860526965143</v>
      </c>
      <c r="T134" s="99">
        <v>4625.564263427741</v>
      </c>
    </row>
    <row r="135" spans="1:20" s="1" customFormat="1" ht="12.75">
      <c r="A135" s="98">
        <v>34</v>
      </c>
      <c r="B135" s="84" t="s">
        <v>270</v>
      </c>
      <c r="C135" s="147">
        <v>1980</v>
      </c>
      <c r="D135" s="147"/>
      <c r="E135" s="84" t="s">
        <v>228</v>
      </c>
      <c r="F135" s="147">
        <v>5</v>
      </c>
      <c r="G135" s="147">
        <v>5</v>
      </c>
      <c r="H135" s="88">
        <v>5220.8</v>
      </c>
      <c r="I135" s="88">
        <v>3874.4</v>
      </c>
      <c r="J135" s="88">
        <v>3874.4</v>
      </c>
      <c r="K135" s="86">
        <v>195</v>
      </c>
      <c r="L135" s="147" t="s">
        <v>55</v>
      </c>
      <c r="M135" s="147" t="s">
        <v>56</v>
      </c>
      <c r="N135" s="87" t="s">
        <v>194</v>
      </c>
      <c r="O135" s="85">
        <v>2246129.12</v>
      </c>
      <c r="P135" s="85">
        <v>0</v>
      </c>
      <c r="Q135" s="85">
        <v>0</v>
      </c>
      <c r="R135" s="85">
        <f t="shared" si="3"/>
        <v>2246129.12</v>
      </c>
      <c r="S135" s="85">
        <f t="shared" si="4"/>
        <v>430.22699969353357</v>
      </c>
      <c r="T135" s="99">
        <v>4506.0616089488203</v>
      </c>
    </row>
    <row r="136" spans="1:20" s="1" customFormat="1" ht="12.75">
      <c r="A136" s="98">
        <v>35</v>
      </c>
      <c r="B136" s="84" t="s">
        <v>105</v>
      </c>
      <c r="C136" s="147">
        <v>1961</v>
      </c>
      <c r="D136" s="147"/>
      <c r="E136" s="84" t="s">
        <v>58</v>
      </c>
      <c r="F136" s="147">
        <v>4</v>
      </c>
      <c r="G136" s="147" t="s">
        <v>254</v>
      </c>
      <c r="H136" s="88">
        <v>2700.93</v>
      </c>
      <c r="I136" s="88">
        <v>2461.3000000000002</v>
      </c>
      <c r="J136" s="88">
        <v>2280.6999999999998</v>
      </c>
      <c r="K136" s="86">
        <v>87</v>
      </c>
      <c r="L136" s="147" t="s">
        <v>55</v>
      </c>
      <c r="M136" s="147" t="s">
        <v>56</v>
      </c>
      <c r="N136" s="87" t="s">
        <v>60</v>
      </c>
      <c r="O136" s="85">
        <v>12407643.550000001</v>
      </c>
      <c r="P136" s="85">
        <v>0</v>
      </c>
      <c r="Q136" s="85">
        <v>0</v>
      </c>
      <c r="R136" s="85">
        <f t="shared" si="3"/>
        <v>12407643.550000001</v>
      </c>
      <c r="S136" s="85">
        <f t="shared" si="4"/>
        <v>4593.8412139522316</v>
      </c>
      <c r="T136" s="99">
        <v>8508.361336946904</v>
      </c>
    </row>
    <row r="137" spans="1:20" s="1" customFormat="1" ht="12.75">
      <c r="A137" s="98">
        <v>36</v>
      </c>
      <c r="B137" s="84" t="s">
        <v>106</v>
      </c>
      <c r="C137" s="147">
        <v>1960</v>
      </c>
      <c r="D137" s="147"/>
      <c r="E137" s="84" t="s">
        <v>58</v>
      </c>
      <c r="F137" s="147">
        <v>4</v>
      </c>
      <c r="G137" s="147" t="s">
        <v>256</v>
      </c>
      <c r="H137" s="88">
        <v>1374.8</v>
      </c>
      <c r="I137" s="88">
        <v>1203.9000000000001</v>
      </c>
      <c r="J137" s="88">
        <v>773.1</v>
      </c>
      <c r="K137" s="86">
        <v>43</v>
      </c>
      <c r="L137" s="147" t="s">
        <v>55</v>
      </c>
      <c r="M137" s="147" t="s">
        <v>56</v>
      </c>
      <c r="N137" s="87" t="s">
        <v>60</v>
      </c>
      <c r="O137" s="85">
        <v>4972442.71</v>
      </c>
      <c r="P137" s="85">
        <v>0</v>
      </c>
      <c r="Q137" s="85">
        <v>0</v>
      </c>
      <c r="R137" s="85">
        <f t="shared" si="3"/>
        <v>4972442.71</v>
      </c>
      <c r="S137" s="85">
        <f t="shared" si="4"/>
        <v>3616.8480578993308</v>
      </c>
      <c r="T137" s="99">
        <v>3755.430724469014</v>
      </c>
    </row>
    <row r="138" spans="1:20" s="1" customFormat="1" ht="12.75">
      <c r="A138" s="98">
        <v>37</v>
      </c>
      <c r="B138" s="84" t="s">
        <v>103</v>
      </c>
      <c r="C138" s="147">
        <v>1950</v>
      </c>
      <c r="D138" s="147"/>
      <c r="E138" s="84" t="s">
        <v>58</v>
      </c>
      <c r="F138" s="147">
        <v>3</v>
      </c>
      <c r="G138" s="147" t="s">
        <v>256</v>
      </c>
      <c r="H138" s="88">
        <v>786.1</v>
      </c>
      <c r="I138" s="88">
        <v>786.1</v>
      </c>
      <c r="J138" s="88">
        <v>527.79999999999995</v>
      </c>
      <c r="K138" s="86">
        <v>18</v>
      </c>
      <c r="L138" s="147" t="s">
        <v>55</v>
      </c>
      <c r="M138" s="147" t="s">
        <v>56</v>
      </c>
      <c r="N138" s="87" t="s">
        <v>57</v>
      </c>
      <c r="O138" s="85">
        <v>3067366.83</v>
      </c>
      <c r="P138" s="85">
        <v>0</v>
      </c>
      <c r="Q138" s="85">
        <v>0</v>
      </c>
      <c r="R138" s="85">
        <f t="shared" si="3"/>
        <v>3067366.83</v>
      </c>
      <c r="S138" s="85">
        <f t="shared" si="4"/>
        <v>3902.0058898358989</v>
      </c>
      <c r="T138" s="99">
        <v>4928.7035746088286</v>
      </c>
    </row>
    <row r="139" spans="1:20" s="1" customFormat="1" ht="12.75">
      <c r="A139" s="98">
        <v>38</v>
      </c>
      <c r="B139" s="84" t="s">
        <v>273</v>
      </c>
      <c r="C139" s="147">
        <v>1961</v>
      </c>
      <c r="D139" s="147"/>
      <c r="E139" s="84" t="s">
        <v>58</v>
      </c>
      <c r="F139" s="147">
        <v>4</v>
      </c>
      <c r="G139" s="147">
        <v>4</v>
      </c>
      <c r="H139" s="88">
        <v>2517.6</v>
      </c>
      <c r="I139" s="88">
        <v>2441.11</v>
      </c>
      <c r="J139" s="88">
        <v>2441.11</v>
      </c>
      <c r="K139" s="86">
        <v>108</v>
      </c>
      <c r="L139" s="147" t="s">
        <v>55</v>
      </c>
      <c r="M139" s="147" t="s">
        <v>56</v>
      </c>
      <c r="N139" s="87" t="s">
        <v>194</v>
      </c>
      <c r="O139" s="85">
        <v>3085358.28</v>
      </c>
      <c r="P139" s="85">
        <v>0</v>
      </c>
      <c r="Q139" s="85">
        <v>0</v>
      </c>
      <c r="R139" s="85">
        <f t="shared" si="3"/>
        <v>3085358.28</v>
      </c>
      <c r="S139" s="85">
        <f t="shared" si="4"/>
        <v>1225.5156816015253</v>
      </c>
      <c r="T139" s="99">
        <v>4803.4840546552277</v>
      </c>
    </row>
    <row r="140" spans="1:20" s="1" customFormat="1" ht="12.75">
      <c r="A140" s="98">
        <v>39</v>
      </c>
      <c r="B140" s="84" t="s">
        <v>128</v>
      </c>
      <c r="C140" s="147">
        <v>1974</v>
      </c>
      <c r="D140" s="147"/>
      <c r="E140" s="84" t="s">
        <v>58</v>
      </c>
      <c r="F140" s="147">
        <v>9</v>
      </c>
      <c r="G140" s="147" t="s">
        <v>256</v>
      </c>
      <c r="H140" s="88">
        <v>5409.4</v>
      </c>
      <c r="I140" s="88">
        <v>5101.5</v>
      </c>
      <c r="J140" s="88">
        <v>4227.7</v>
      </c>
      <c r="K140" s="86">
        <v>198</v>
      </c>
      <c r="L140" s="147" t="s">
        <v>55</v>
      </c>
      <c r="M140" s="147" t="s">
        <v>56</v>
      </c>
      <c r="N140" s="87" t="s">
        <v>194</v>
      </c>
      <c r="O140" s="85">
        <v>3851549.97</v>
      </c>
      <c r="P140" s="85">
        <v>0</v>
      </c>
      <c r="Q140" s="85">
        <v>0</v>
      </c>
      <c r="R140" s="85">
        <f t="shared" si="3"/>
        <v>3851549.97</v>
      </c>
      <c r="S140" s="85">
        <f t="shared" si="4"/>
        <v>712.01056863977533</v>
      </c>
      <c r="T140" s="99">
        <v>908.71446001404968</v>
      </c>
    </row>
    <row r="141" spans="1:20" s="1" customFormat="1" ht="25.5">
      <c r="A141" s="98">
        <v>40</v>
      </c>
      <c r="B141" s="84" t="s">
        <v>109</v>
      </c>
      <c r="C141" s="147">
        <v>1971</v>
      </c>
      <c r="D141" s="147"/>
      <c r="E141" s="84" t="s">
        <v>58</v>
      </c>
      <c r="F141" s="147">
        <v>5</v>
      </c>
      <c r="G141" s="147" t="s">
        <v>251</v>
      </c>
      <c r="H141" s="88">
        <v>5077.5</v>
      </c>
      <c r="I141" s="88">
        <v>4703.1000000000004</v>
      </c>
      <c r="J141" s="88">
        <v>3712.4</v>
      </c>
      <c r="K141" s="86">
        <v>180</v>
      </c>
      <c r="L141" s="147" t="s">
        <v>55</v>
      </c>
      <c r="M141" s="147" t="s">
        <v>56</v>
      </c>
      <c r="N141" s="87" t="s">
        <v>239</v>
      </c>
      <c r="O141" s="85">
        <v>17140064.890000001</v>
      </c>
      <c r="P141" s="85">
        <v>0</v>
      </c>
      <c r="Q141" s="85">
        <v>0</v>
      </c>
      <c r="R141" s="85">
        <f t="shared" si="3"/>
        <v>17140064.890000001</v>
      </c>
      <c r="S141" s="85">
        <f t="shared" si="4"/>
        <v>3375.6897863121617</v>
      </c>
      <c r="T141" s="99">
        <v>7376.464273756771</v>
      </c>
    </row>
    <row r="142" spans="1:20" s="1" customFormat="1" ht="25.5">
      <c r="A142" s="98">
        <v>41</v>
      </c>
      <c r="B142" s="84" t="s">
        <v>274</v>
      </c>
      <c r="C142" s="147">
        <v>1968</v>
      </c>
      <c r="D142" s="147"/>
      <c r="E142" s="84" t="s">
        <v>58</v>
      </c>
      <c r="F142" s="147">
        <v>5</v>
      </c>
      <c r="G142" s="147">
        <v>6</v>
      </c>
      <c r="H142" s="88">
        <v>4930.09</v>
      </c>
      <c r="I142" s="88">
        <v>4536.6899999999996</v>
      </c>
      <c r="J142" s="88">
        <v>4536.6899999999996</v>
      </c>
      <c r="K142" s="86">
        <v>236</v>
      </c>
      <c r="L142" s="147" t="s">
        <v>55</v>
      </c>
      <c r="M142" s="147" t="s">
        <v>56</v>
      </c>
      <c r="N142" s="87" t="s">
        <v>239</v>
      </c>
      <c r="O142" s="85">
        <v>3140276.24</v>
      </c>
      <c r="P142" s="85">
        <v>0</v>
      </c>
      <c r="Q142" s="85">
        <v>0</v>
      </c>
      <c r="R142" s="85">
        <f t="shared" si="3"/>
        <v>3140276.24</v>
      </c>
      <c r="S142" s="85">
        <f t="shared" si="4"/>
        <v>636.96124005849799</v>
      </c>
      <c r="T142" s="99">
        <v>4522.3954157834851</v>
      </c>
    </row>
    <row r="143" spans="1:20" s="1" customFormat="1" ht="25.5">
      <c r="A143" s="98">
        <v>42</v>
      </c>
      <c r="B143" s="84" t="s">
        <v>275</v>
      </c>
      <c r="C143" s="147">
        <v>1985</v>
      </c>
      <c r="D143" s="147"/>
      <c r="E143" s="84" t="s">
        <v>228</v>
      </c>
      <c r="F143" s="147">
        <v>5</v>
      </c>
      <c r="G143" s="147">
        <v>5</v>
      </c>
      <c r="H143" s="88">
        <v>4339.8</v>
      </c>
      <c r="I143" s="88">
        <v>3919.2</v>
      </c>
      <c r="J143" s="88">
        <v>3919.2</v>
      </c>
      <c r="K143" s="86">
        <v>143</v>
      </c>
      <c r="L143" s="147" t="s">
        <v>55</v>
      </c>
      <c r="M143" s="147" t="s">
        <v>56</v>
      </c>
      <c r="N143" s="87" t="s">
        <v>239</v>
      </c>
      <c r="O143" s="85">
        <v>2983040.67</v>
      </c>
      <c r="P143" s="85">
        <v>0</v>
      </c>
      <c r="Q143" s="85">
        <v>0</v>
      </c>
      <c r="R143" s="85">
        <f t="shared" si="3"/>
        <v>2983040.67</v>
      </c>
      <c r="S143" s="85">
        <f t="shared" si="4"/>
        <v>687.36823586340381</v>
      </c>
      <c r="T143" s="99">
        <v>4562.2942504262874</v>
      </c>
    </row>
    <row r="144" spans="1:20" s="1" customFormat="1" ht="25.5">
      <c r="A144" s="98">
        <v>43</v>
      </c>
      <c r="B144" s="84" t="s">
        <v>92</v>
      </c>
      <c r="C144" s="147">
        <v>1972</v>
      </c>
      <c r="D144" s="147"/>
      <c r="E144" s="84" t="s">
        <v>58</v>
      </c>
      <c r="F144" s="147">
        <v>5</v>
      </c>
      <c r="G144" s="147" t="s">
        <v>252</v>
      </c>
      <c r="H144" s="88">
        <v>6552.34</v>
      </c>
      <c r="I144" s="88">
        <v>6023.94</v>
      </c>
      <c r="J144" s="88">
        <v>6023.94</v>
      </c>
      <c r="K144" s="86">
        <v>307</v>
      </c>
      <c r="L144" s="147" t="s">
        <v>55</v>
      </c>
      <c r="M144" s="147" t="s">
        <v>56</v>
      </c>
      <c r="N144" s="87" t="s">
        <v>239</v>
      </c>
      <c r="O144" s="85">
        <v>4540406.0199999996</v>
      </c>
      <c r="P144" s="85">
        <v>0</v>
      </c>
      <c r="Q144" s="85">
        <v>0</v>
      </c>
      <c r="R144" s="85">
        <f t="shared" si="3"/>
        <v>4540406.0199999996</v>
      </c>
      <c r="S144" s="85">
        <f t="shared" si="4"/>
        <v>692.94420313964167</v>
      </c>
      <c r="T144" s="99">
        <v>4449.7704637427241</v>
      </c>
    </row>
    <row r="145" spans="1:23" s="114" customFormat="1" ht="12.75">
      <c r="A145" s="198" t="s">
        <v>286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200"/>
      <c r="U145" s="113"/>
      <c r="V145" s="113"/>
      <c r="W145" s="113"/>
    </row>
    <row r="146" spans="1:23" s="114" customFormat="1" ht="12.75">
      <c r="A146" s="142" t="s">
        <v>209</v>
      </c>
      <c r="B146" s="143"/>
      <c r="C146" s="144" t="s">
        <v>166</v>
      </c>
      <c r="D146" s="144" t="s">
        <v>166</v>
      </c>
      <c r="E146" s="107" t="s">
        <v>166</v>
      </c>
      <c r="F146" s="144" t="s">
        <v>166</v>
      </c>
      <c r="G146" s="144" t="s">
        <v>166</v>
      </c>
      <c r="H146" s="145">
        <f>H147</f>
        <v>338.5</v>
      </c>
      <c r="I146" s="145">
        <f t="shared" ref="I146:K146" si="5">I147</f>
        <v>306.39999999999998</v>
      </c>
      <c r="J146" s="145">
        <f t="shared" si="5"/>
        <v>306.39999999999998</v>
      </c>
      <c r="K146" s="146">
        <f t="shared" si="5"/>
        <v>27</v>
      </c>
      <c r="L146" s="144" t="s">
        <v>166</v>
      </c>
      <c r="M146" s="144" t="s">
        <v>166</v>
      </c>
      <c r="N146" s="144" t="s">
        <v>166</v>
      </c>
      <c r="O146" s="145">
        <v>2265399.8199999998</v>
      </c>
      <c r="P146" s="145">
        <f>P147</f>
        <v>0</v>
      </c>
      <c r="Q146" s="145">
        <f>Q147</f>
        <v>0</v>
      </c>
      <c r="R146" s="145">
        <f>R147</f>
        <v>2265399.8199999998</v>
      </c>
      <c r="S146" s="100">
        <f t="shared" ref="S146" si="6">O146/H146</f>
        <v>6692.46623338257</v>
      </c>
      <c r="T146" s="100">
        <f>T147</f>
        <v>8016.1160177252596</v>
      </c>
      <c r="U146" s="113"/>
      <c r="V146" s="113"/>
      <c r="W146" s="113"/>
    </row>
    <row r="147" spans="1:23" s="50" customFormat="1" ht="25.5">
      <c r="A147" s="141">
        <v>1</v>
      </c>
      <c r="B147" s="139" t="s">
        <v>288</v>
      </c>
      <c r="C147" s="147">
        <v>1967</v>
      </c>
      <c r="D147" s="147"/>
      <c r="E147" s="87" t="s">
        <v>58</v>
      </c>
      <c r="F147" s="147">
        <v>2</v>
      </c>
      <c r="G147" s="147">
        <v>1</v>
      </c>
      <c r="H147" s="88">
        <v>338.5</v>
      </c>
      <c r="I147" s="88">
        <v>306.39999999999998</v>
      </c>
      <c r="J147" s="88">
        <v>306.39999999999998</v>
      </c>
      <c r="K147" s="140">
        <v>27</v>
      </c>
      <c r="L147" s="147" t="s">
        <v>55</v>
      </c>
      <c r="M147" s="147" t="s">
        <v>64</v>
      </c>
      <c r="N147" s="147" t="s">
        <v>65</v>
      </c>
      <c r="O147" s="88">
        <v>2265399.8199999998</v>
      </c>
      <c r="P147" s="88">
        <v>0</v>
      </c>
      <c r="Q147" s="88">
        <v>0</v>
      </c>
      <c r="R147" s="88">
        <v>2265399.8199999998</v>
      </c>
      <c r="S147" s="85">
        <v>6692.46623338257</v>
      </c>
      <c r="T147" s="85">
        <v>8016.1160177252596</v>
      </c>
      <c r="U147" s="49"/>
      <c r="V147" s="49"/>
      <c r="W147" s="49"/>
    </row>
    <row r="148" spans="1:23" s="50" customFormat="1" ht="12">
      <c r="A148" s="52"/>
      <c r="B148" s="53"/>
      <c r="C148" s="54"/>
      <c r="D148" s="54"/>
      <c r="E148" s="55"/>
      <c r="F148" s="54"/>
      <c r="G148" s="54"/>
      <c r="H148" s="56"/>
      <c r="I148" s="56"/>
      <c r="J148" s="56"/>
      <c r="K148" s="57"/>
      <c r="L148" s="54"/>
      <c r="M148" s="54"/>
      <c r="N148" s="58"/>
      <c r="O148" s="56"/>
      <c r="P148" s="56"/>
      <c r="Q148" s="56"/>
      <c r="R148" s="56"/>
      <c r="S148" s="56"/>
      <c r="T148" s="56"/>
      <c r="U148" s="49"/>
      <c r="V148" s="49"/>
      <c r="W148" s="49"/>
    </row>
    <row r="149" spans="1:23" ht="20.25">
      <c r="A149" s="206" t="s">
        <v>141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</row>
  </sheetData>
  <mergeCells count="32">
    <mergeCell ref="A145:T145"/>
    <mergeCell ref="R7:R8"/>
    <mergeCell ref="O10:R10"/>
    <mergeCell ref="K2:T2"/>
    <mergeCell ref="A149:T149"/>
    <mergeCell ref="M6:M9"/>
    <mergeCell ref="B6:B9"/>
    <mergeCell ref="C6:D6"/>
    <mergeCell ref="E6:E9"/>
    <mergeCell ref="F6:F9"/>
    <mergeCell ref="A11:B11"/>
    <mergeCell ref="A57:B57"/>
    <mergeCell ref="A101:B101"/>
    <mergeCell ref="O6:R6"/>
    <mergeCell ref="O7:O8"/>
    <mergeCell ref="P7:P8"/>
    <mergeCell ref="J1:T1"/>
    <mergeCell ref="A4:T4"/>
    <mergeCell ref="N6:N9"/>
    <mergeCell ref="S6:S8"/>
    <mergeCell ref="T6:T8"/>
    <mergeCell ref="C7:C9"/>
    <mergeCell ref="D7:D9"/>
    <mergeCell ref="I7:I8"/>
    <mergeCell ref="J7:J8"/>
    <mergeCell ref="K6:K8"/>
    <mergeCell ref="L6:L9"/>
    <mergeCell ref="G6:G9"/>
    <mergeCell ref="A6:A9"/>
    <mergeCell ref="H6:H8"/>
    <mergeCell ref="I6:J6"/>
    <mergeCell ref="Q7:Q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zoomScale="80" zoomScaleNormal="80" workbookViewId="0">
      <selection activeCell="B17" sqref="B17:B21"/>
    </sheetView>
  </sheetViews>
  <sheetFormatPr defaultRowHeight="15"/>
  <cols>
    <col min="1" max="1" width="91.7109375" style="13" customWidth="1"/>
    <col min="2" max="2" width="49.42578125" style="13" customWidth="1"/>
  </cols>
  <sheetData>
    <row r="1" spans="1:2" ht="15.75">
      <c r="A1" s="14"/>
      <c r="B1" s="15" t="s">
        <v>35</v>
      </c>
    </row>
    <row r="2" spans="1:2" ht="66" customHeight="1">
      <c r="A2" s="208" t="s">
        <v>146</v>
      </c>
      <c r="B2" s="208"/>
    </row>
    <row r="3" spans="1:2" ht="56.25" customHeight="1">
      <c r="A3" s="209" t="s">
        <v>145</v>
      </c>
      <c r="B3" s="209"/>
    </row>
    <row r="4" spans="1:2" ht="29.25" customHeight="1">
      <c r="A4" s="8" t="s">
        <v>46</v>
      </c>
      <c r="B4" s="102" t="s">
        <v>207</v>
      </c>
    </row>
    <row r="5" spans="1:2" ht="21.75" customHeight="1">
      <c r="A5" s="9" t="s">
        <v>47</v>
      </c>
      <c r="B5" s="101">
        <v>112751259.44999994</v>
      </c>
    </row>
    <row r="6" spans="1:2" ht="20.25" customHeight="1">
      <c r="A6" s="10" t="s">
        <v>48</v>
      </c>
      <c r="B6" s="101">
        <v>0</v>
      </c>
    </row>
    <row r="7" spans="1:2" ht="18.75" customHeight="1">
      <c r="A7" s="10" t="s">
        <v>49</v>
      </c>
      <c r="B7" s="101">
        <v>0</v>
      </c>
    </row>
    <row r="8" spans="1:2" ht="18.75" customHeight="1">
      <c r="A8" s="10" t="s">
        <v>50</v>
      </c>
      <c r="B8" s="101">
        <v>0</v>
      </c>
    </row>
    <row r="9" spans="1:2" ht="18" customHeight="1">
      <c r="A9" s="10" t="s">
        <v>51</v>
      </c>
      <c r="B9" s="101">
        <f>B5-B6-B7-B8</f>
        <v>112751259.44999994</v>
      </c>
    </row>
    <row r="10" spans="1:2" ht="18" customHeight="1">
      <c r="A10" s="8" t="s">
        <v>46</v>
      </c>
      <c r="B10" s="102" t="s">
        <v>199</v>
      </c>
    </row>
    <row r="11" spans="1:2" ht="18" customHeight="1">
      <c r="A11" s="9" t="s">
        <v>47</v>
      </c>
      <c r="B11" s="101">
        <v>132333758.15000004</v>
      </c>
    </row>
    <row r="12" spans="1:2" ht="18" customHeight="1">
      <c r="A12" s="10" t="s">
        <v>48</v>
      </c>
      <c r="B12" s="101">
        <v>0</v>
      </c>
    </row>
    <row r="13" spans="1:2" ht="18" customHeight="1">
      <c r="A13" s="10" t="s">
        <v>49</v>
      </c>
      <c r="B13" s="101">
        <f>[1]Перечень!O54</f>
        <v>3569146.2800000003</v>
      </c>
    </row>
    <row r="14" spans="1:2" ht="18" customHeight="1">
      <c r="A14" s="10" t="s">
        <v>50</v>
      </c>
      <c r="B14" s="101">
        <v>0</v>
      </c>
    </row>
    <row r="15" spans="1:2" ht="18" customHeight="1">
      <c r="A15" s="10" t="s">
        <v>51</v>
      </c>
      <c r="B15" s="101">
        <f>B11-B12-B13-B14</f>
        <v>128764611.87000003</v>
      </c>
    </row>
    <row r="16" spans="1:2" ht="18" customHeight="1">
      <c r="A16" s="8" t="s">
        <v>46</v>
      </c>
      <c r="B16" s="102" t="s">
        <v>200</v>
      </c>
    </row>
    <row r="17" spans="1:2" ht="18" customHeight="1">
      <c r="A17" s="9" t="s">
        <v>47</v>
      </c>
      <c r="B17" s="101">
        <v>235624513.63999999</v>
      </c>
    </row>
    <row r="18" spans="1:2" ht="18" customHeight="1">
      <c r="A18" s="10" t="s">
        <v>48</v>
      </c>
      <c r="B18" s="101">
        <v>0</v>
      </c>
    </row>
    <row r="19" spans="1:2" ht="18" customHeight="1">
      <c r="A19" s="10" t="s">
        <v>49</v>
      </c>
      <c r="B19" s="101">
        <v>0</v>
      </c>
    </row>
    <row r="20" spans="1:2" ht="18" customHeight="1">
      <c r="A20" s="10" t="s">
        <v>50</v>
      </c>
      <c r="B20" s="101">
        <v>0</v>
      </c>
    </row>
    <row r="21" spans="1:2" ht="18" customHeight="1">
      <c r="A21" s="10" t="s">
        <v>51</v>
      </c>
      <c r="B21" s="101">
        <f>B17-B18-B19-B20</f>
        <v>235624513.63999999</v>
      </c>
    </row>
    <row r="22" spans="1:2" s="20" customFormat="1" ht="71.45" customHeight="1">
      <c r="A22" s="104" t="s">
        <v>263</v>
      </c>
      <c r="B22" s="102" t="s">
        <v>264</v>
      </c>
    </row>
    <row r="23" spans="1:2" s="20" customFormat="1" ht="18" customHeight="1">
      <c r="A23" s="103" t="s">
        <v>47</v>
      </c>
      <c r="B23" s="101">
        <v>0</v>
      </c>
    </row>
    <row r="24" spans="1:2" s="20" customFormat="1" ht="18" customHeight="1">
      <c r="A24" s="103" t="s">
        <v>49</v>
      </c>
      <c r="B24" s="101">
        <v>0</v>
      </c>
    </row>
    <row r="25" spans="1:2" s="20" customFormat="1" ht="18" customHeight="1">
      <c r="A25" s="103" t="s">
        <v>50</v>
      </c>
      <c r="B25" s="101">
        <v>0</v>
      </c>
    </row>
    <row r="26" spans="1:2" s="20" customFormat="1" ht="18" customHeight="1">
      <c r="A26" s="103" t="s">
        <v>51</v>
      </c>
      <c r="B26" s="101">
        <v>0</v>
      </c>
    </row>
    <row r="27" spans="1:2" s="16" customFormat="1" ht="17.45" customHeight="1">
      <c r="A27" s="17"/>
      <c r="B27" s="18"/>
    </row>
    <row r="28" spans="1:2" ht="18" customHeight="1">
      <c r="A28" s="210" t="s">
        <v>76</v>
      </c>
      <c r="B28" s="210"/>
    </row>
  </sheetData>
  <mergeCells count="3">
    <mergeCell ref="A2:B2"/>
    <mergeCell ref="A3:B3"/>
    <mergeCell ref="A28:B2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topLeftCell="F1" workbookViewId="0">
      <selection activeCell="B8" sqref="B8:AH8"/>
    </sheetView>
  </sheetViews>
  <sheetFormatPr defaultRowHeight="15"/>
  <cols>
    <col min="1" max="1" width="3.28515625" style="61" customWidth="1"/>
    <col min="2" max="2" width="28.28515625" style="61" customWidth="1"/>
    <col min="3" max="3" width="8.85546875" style="61" customWidth="1"/>
    <col min="4" max="4" width="8.28515625" style="61" customWidth="1"/>
    <col min="5" max="5" width="12.140625" style="61" customWidth="1"/>
    <col min="6" max="11" width="4.7109375" style="61" customWidth="1"/>
    <col min="12" max="12" width="3.7109375" style="61" customWidth="1"/>
    <col min="13" max="13" width="4.28515625" style="61" customWidth="1"/>
    <col min="14" max="14" width="8.7109375" style="61" customWidth="1"/>
    <col min="15" max="15" width="11.140625" style="61" customWidth="1"/>
    <col min="16" max="18" width="4.7109375" style="61" customWidth="1"/>
    <col min="19" max="19" width="5.7109375" style="61" customWidth="1"/>
    <col min="20" max="22" width="4.7109375" style="61" customWidth="1"/>
    <col min="23" max="23" width="8.7109375" style="61" customWidth="1"/>
    <col min="24" max="24" width="7.5703125" style="61" customWidth="1"/>
    <col min="25" max="25" width="6.28515625" style="61" customWidth="1"/>
    <col min="26" max="26" width="5" style="61" customWidth="1"/>
    <col min="27" max="27" width="6.42578125" style="61" customWidth="1"/>
    <col min="28" max="28" width="8" style="61" customWidth="1"/>
    <col min="29" max="29" width="5.85546875" style="61" customWidth="1"/>
    <col min="30" max="30" width="9" style="61" customWidth="1"/>
    <col min="31" max="31" width="10.140625" style="61" customWidth="1"/>
    <col min="32" max="32" width="5.140625" style="61" customWidth="1"/>
    <col min="33" max="33" width="4.7109375" style="61" customWidth="1"/>
    <col min="34" max="35" width="5.28515625" style="61" customWidth="1"/>
    <col min="36" max="36" width="9.140625" style="20"/>
  </cols>
  <sheetData>
    <row r="1" spans="1:35" ht="21.75" customHeight="1">
      <c r="Z1" s="62"/>
      <c r="AA1" s="62"/>
      <c r="AF1" s="232" t="s">
        <v>201</v>
      </c>
      <c r="AG1" s="233"/>
      <c r="AH1" s="233"/>
      <c r="AI1" s="233"/>
    </row>
    <row r="2" spans="1:35" ht="15.75">
      <c r="Z2" s="62"/>
      <c r="AA2" s="62"/>
      <c r="AB2" s="237" t="s">
        <v>152</v>
      </c>
      <c r="AC2" s="237"/>
      <c r="AD2" s="237"/>
      <c r="AE2" s="237"/>
      <c r="AF2" s="237"/>
      <c r="AG2" s="237"/>
      <c r="AH2" s="237"/>
      <c r="AI2" s="237"/>
    </row>
    <row r="3" spans="1:35">
      <c r="Z3" s="62"/>
      <c r="AA3" s="62"/>
      <c r="AE3" s="230" t="s">
        <v>292</v>
      </c>
      <c r="AF3" s="230"/>
      <c r="AG3" s="230"/>
      <c r="AH3" s="230"/>
      <c r="AI3" s="230"/>
    </row>
    <row r="4" spans="1:35">
      <c r="Z4" s="62"/>
      <c r="AA4" s="62"/>
      <c r="AB4" s="63"/>
      <c r="AC4" s="64"/>
      <c r="AD4" s="64"/>
      <c r="AE4" s="63"/>
      <c r="AF4" s="230" t="s">
        <v>153</v>
      </c>
      <c r="AG4" s="231"/>
      <c r="AH4" s="231"/>
      <c r="AI4" s="231"/>
    </row>
    <row r="5" spans="1:35" ht="15.75">
      <c r="Z5" s="62"/>
      <c r="AA5" s="62"/>
      <c r="AB5" s="237" t="s">
        <v>152</v>
      </c>
      <c r="AC5" s="237"/>
      <c r="AD5" s="237"/>
      <c r="AE5" s="237"/>
      <c r="AF5" s="237"/>
      <c r="AG5" s="237"/>
      <c r="AH5" s="237"/>
      <c r="AI5" s="237"/>
    </row>
    <row r="6" spans="1:35">
      <c r="Z6" s="62"/>
      <c r="AA6" s="62"/>
      <c r="AB6" s="63"/>
      <c r="AC6" s="64"/>
      <c r="AD6" s="64"/>
      <c r="AE6" s="230" t="s">
        <v>154</v>
      </c>
      <c r="AF6" s="230"/>
      <c r="AG6" s="230"/>
      <c r="AH6" s="230"/>
      <c r="AI6" s="230"/>
    </row>
    <row r="7" spans="1:35"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>
      <c r="B8" s="238" t="s">
        <v>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62"/>
    </row>
    <row r="9" spans="1:35">
      <c r="B9" s="211" t="s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62"/>
    </row>
    <row r="10" spans="1:35">
      <c r="B10" s="211" t="s">
        <v>155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65"/>
    </row>
    <row r="12" spans="1:35">
      <c r="A12" s="212" t="s">
        <v>2</v>
      </c>
      <c r="B12" s="212" t="s">
        <v>3</v>
      </c>
      <c r="C12" s="212" t="s">
        <v>156</v>
      </c>
      <c r="D12" s="213" t="s">
        <v>157</v>
      </c>
      <c r="E12" s="216" t="s">
        <v>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36" t="s">
        <v>5</v>
      </c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22" t="s">
        <v>36</v>
      </c>
      <c r="AH12" s="222" t="s">
        <v>37</v>
      </c>
      <c r="AI12" s="222" t="s">
        <v>38</v>
      </c>
    </row>
    <row r="13" spans="1:35">
      <c r="A13" s="212"/>
      <c r="B13" s="212"/>
      <c r="C13" s="212"/>
      <c r="D13" s="214"/>
      <c r="E13" s="217"/>
      <c r="F13" s="212" t="s">
        <v>6</v>
      </c>
      <c r="G13" s="212"/>
      <c r="H13" s="212"/>
      <c r="I13" s="212"/>
      <c r="J13" s="212"/>
      <c r="K13" s="212"/>
      <c r="L13" s="225" t="s">
        <v>7</v>
      </c>
      <c r="M13" s="226"/>
      <c r="N13" s="225" t="s">
        <v>8</v>
      </c>
      <c r="O13" s="226"/>
      <c r="P13" s="225" t="s">
        <v>9</v>
      </c>
      <c r="Q13" s="226"/>
      <c r="R13" s="225" t="s">
        <v>10</v>
      </c>
      <c r="S13" s="226"/>
      <c r="T13" s="225" t="s">
        <v>11</v>
      </c>
      <c r="U13" s="226"/>
      <c r="V13" s="220" t="s">
        <v>12</v>
      </c>
      <c r="W13" s="220" t="s">
        <v>158</v>
      </c>
      <c r="X13" s="220" t="s">
        <v>67</v>
      </c>
      <c r="Y13" s="220" t="s">
        <v>70</v>
      </c>
      <c r="Z13" s="220" t="s">
        <v>71</v>
      </c>
      <c r="AA13" s="220" t="s">
        <v>159</v>
      </c>
      <c r="AB13" s="220" t="s">
        <v>160</v>
      </c>
      <c r="AC13" s="220" t="s">
        <v>161</v>
      </c>
      <c r="AD13" s="234" t="s">
        <v>39</v>
      </c>
      <c r="AE13" s="234" t="s">
        <v>13</v>
      </c>
      <c r="AF13" s="234" t="s">
        <v>162</v>
      </c>
      <c r="AG13" s="223"/>
      <c r="AH13" s="223"/>
      <c r="AI13" s="223"/>
    </row>
    <row r="14" spans="1:35" ht="191.25" customHeight="1">
      <c r="A14" s="212"/>
      <c r="B14" s="212"/>
      <c r="C14" s="212"/>
      <c r="D14" s="215"/>
      <c r="E14" s="218"/>
      <c r="F14" s="66" t="s">
        <v>40</v>
      </c>
      <c r="G14" s="66" t="s">
        <v>41</v>
      </c>
      <c r="H14" s="66" t="s">
        <v>42</v>
      </c>
      <c r="I14" s="66" t="s">
        <v>43</v>
      </c>
      <c r="J14" s="66" t="s">
        <v>44</v>
      </c>
      <c r="K14" s="66" t="s">
        <v>45</v>
      </c>
      <c r="L14" s="227"/>
      <c r="M14" s="228"/>
      <c r="N14" s="227"/>
      <c r="O14" s="228"/>
      <c r="P14" s="227"/>
      <c r="Q14" s="228"/>
      <c r="R14" s="227"/>
      <c r="S14" s="228"/>
      <c r="T14" s="227"/>
      <c r="U14" s="228"/>
      <c r="V14" s="221"/>
      <c r="W14" s="221"/>
      <c r="X14" s="221"/>
      <c r="Y14" s="221"/>
      <c r="Z14" s="221"/>
      <c r="AA14" s="221"/>
      <c r="AB14" s="221"/>
      <c r="AC14" s="221"/>
      <c r="AD14" s="235"/>
      <c r="AE14" s="235"/>
      <c r="AF14" s="235"/>
      <c r="AG14" s="223"/>
      <c r="AH14" s="223"/>
      <c r="AI14" s="223"/>
    </row>
    <row r="15" spans="1:35" ht="22.5">
      <c r="A15" s="212"/>
      <c r="B15" s="212"/>
      <c r="C15" s="212"/>
      <c r="D15" s="67" t="s">
        <v>163</v>
      </c>
      <c r="E15" s="68" t="s">
        <v>14</v>
      </c>
      <c r="F15" s="67" t="s">
        <v>14</v>
      </c>
      <c r="G15" s="67" t="s">
        <v>14</v>
      </c>
      <c r="H15" s="67" t="s">
        <v>14</v>
      </c>
      <c r="I15" s="67" t="s">
        <v>14</v>
      </c>
      <c r="J15" s="67" t="s">
        <v>14</v>
      </c>
      <c r="K15" s="67" t="s">
        <v>14</v>
      </c>
      <c r="L15" s="67" t="s">
        <v>15</v>
      </c>
      <c r="M15" s="67" t="s">
        <v>14</v>
      </c>
      <c r="N15" s="67" t="s">
        <v>16</v>
      </c>
      <c r="O15" s="67" t="s">
        <v>14</v>
      </c>
      <c r="P15" s="67" t="s">
        <v>16</v>
      </c>
      <c r="Q15" s="67" t="s">
        <v>14</v>
      </c>
      <c r="R15" s="67" t="s">
        <v>16</v>
      </c>
      <c r="S15" s="67" t="s">
        <v>14</v>
      </c>
      <c r="T15" s="67" t="s">
        <v>17</v>
      </c>
      <c r="U15" s="67" t="s">
        <v>14</v>
      </c>
      <c r="V15" s="67" t="s">
        <v>14</v>
      </c>
      <c r="W15" s="67" t="s">
        <v>14</v>
      </c>
      <c r="X15" s="67" t="s">
        <v>14</v>
      </c>
      <c r="Y15" s="67" t="s">
        <v>14</v>
      </c>
      <c r="Z15" s="67" t="s">
        <v>14</v>
      </c>
      <c r="AA15" s="67" t="s">
        <v>14</v>
      </c>
      <c r="AB15" s="67" t="s">
        <v>14</v>
      </c>
      <c r="AC15" s="67" t="s">
        <v>14</v>
      </c>
      <c r="AD15" s="67" t="s">
        <v>14</v>
      </c>
      <c r="AE15" s="67" t="s">
        <v>14</v>
      </c>
      <c r="AF15" s="67" t="s">
        <v>14</v>
      </c>
      <c r="AG15" s="224"/>
      <c r="AH15" s="224"/>
      <c r="AI15" s="224"/>
    </row>
    <row r="16" spans="1:35">
      <c r="A16" s="67">
        <v>1</v>
      </c>
      <c r="B16" s="67">
        <v>2</v>
      </c>
      <c r="C16" s="67">
        <v>3</v>
      </c>
      <c r="D16" s="67">
        <v>4</v>
      </c>
      <c r="E16" s="67">
        <v>5</v>
      </c>
      <c r="F16" s="67">
        <v>6</v>
      </c>
      <c r="G16" s="67">
        <v>7</v>
      </c>
      <c r="H16" s="67">
        <v>8</v>
      </c>
      <c r="I16" s="67">
        <v>9</v>
      </c>
      <c r="J16" s="67">
        <v>10</v>
      </c>
      <c r="K16" s="67">
        <v>11</v>
      </c>
      <c r="L16" s="67">
        <v>12</v>
      </c>
      <c r="M16" s="67">
        <v>13</v>
      </c>
      <c r="N16" s="67">
        <v>14</v>
      </c>
      <c r="O16" s="67">
        <v>15</v>
      </c>
      <c r="P16" s="67">
        <v>16</v>
      </c>
      <c r="Q16" s="67">
        <v>17</v>
      </c>
      <c r="R16" s="67">
        <v>18</v>
      </c>
      <c r="S16" s="67">
        <v>19</v>
      </c>
      <c r="T16" s="67">
        <v>20</v>
      </c>
      <c r="U16" s="67">
        <v>21</v>
      </c>
      <c r="V16" s="67">
        <v>22</v>
      </c>
      <c r="W16" s="67">
        <v>23</v>
      </c>
      <c r="X16" s="67">
        <v>24</v>
      </c>
      <c r="Y16" s="67">
        <v>25</v>
      </c>
      <c r="Z16" s="67">
        <v>26</v>
      </c>
      <c r="AA16" s="67">
        <v>27</v>
      </c>
      <c r="AB16" s="67">
        <v>28</v>
      </c>
      <c r="AC16" s="67">
        <v>29</v>
      </c>
      <c r="AD16" s="67">
        <v>30</v>
      </c>
      <c r="AE16" s="67">
        <v>31</v>
      </c>
      <c r="AF16" s="67">
        <v>32</v>
      </c>
      <c r="AG16" s="67">
        <v>33</v>
      </c>
      <c r="AH16" s="67">
        <v>34</v>
      </c>
      <c r="AI16" s="67">
        <v>35</v>
      </c>
    </row>
    <row r="17" spans="1:35" s="25" customFormat="1" ht="15.75" customHeight="1">
      <c r="A17" s="229" t="s">
        <v>164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 s="38" customFormat="1" ht="12.75" customHeight="1">
      <c r="A18" s="115" t="s">
        <v>165</v>
      </c>
      <c r="B18" s="76"/>
      <c r="C18" s="116" t="s">
        <v>166</v>
      </c>
      <c r="D18" s="117">
        <f>AVERAGE(D19:D21)</f>
        <v>1.0093333333333334</v>
      </c>
      <c r="E18" s="77">
        <f>SUM(E19:E21)</f>
        <v>7637123.5900000008</v>
      </c>
      <c r="F18" s="77">
        <f t="shared" ref="F18:AF18" si="0">SUM(F19:F21)</f>
        <v>0</v>
      </c>
      <c r="G18" s="77">
        <f t="shared" si="0"/>
        <v>0</v>
      </c>
      <c r="H18" s="77">
        <f t="shared" si="0"/>
        <v>0</v>
      </c>
      <c r="I18" s="77">
        <f t="shared" si="0"/>
        <v>0</v>
      </c>
      <c r="J18" s="77">
        <f t="shared" si="0"/>
        <v>0</v>
      </c>
      <c r="K18" s="77">
        <f t="shared" si="0"/>
        <v>0</v>
      </c>
      <c r="L18" s="118">
        <f t="shared" si="0"/>
        <v>0</v>
      </c>
      <c r="M18" s="77">
        <f t="shared" si="0"/>
        <v>0</v>
      </c>
      <c r="N18" s="77">
        <f t="shared" si="0"/>
        <v>1438.7</v>
      </c>
      <c r="O18" s="77">
        <f>SUM(O19:O21)</f>
        <v>7406508.8399999999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7">
        <f t="shared" si="0"/>
        <v>0</v>
      </c>
      <c r="V18" s="77">
        <f t="shared" si="0"/>
        <v>0</v>
      </c>
      <c r="W18" s="77">
        <f t="shared" si="0"/>
        <v>0</v>
      </c>
      <c r="X18" s="77">
        <f t="shared" si="0"/>
        <v>0</v>
      </c>
      <c r="Y18" s="77">
        <f t="shared" si="0"/>
        <v>0</v>
      </c>
      <c r="Z18" s="77">
        <f t="shared" si="0"/>
        <v>0</v>
      </c>
      <c r="AA18" s="77">
        <f t="shared" si="0"/>
        <v>0</v>
      </c>
      <c r="AB18" s="77">
        <f t="shared" si="0"/>
        <v>0</v>
      </c>
      <c r="AC18" s="77">
        <f t="shared" si="0"/>
        <v>0</v>
      </c>
      <c r="AD18" s="92">
        <f t="shared" si="0"/>
        <v>25643.34</v>
      </c>
      <c r="AE18" s="92">
        <f t="shared" si="0"/>
        <v>204971.41</v>
      </c>
      <c r="AF18" s="77">
        <f t="shared" si="0"/>
        <v>0</v>
      </c>
      <c r="AG18" s="80" t="s">
        <v>166</v>
      </c>
      <c r="AH18" s="80" t="s">
        <v>166</v>
      </c>
      <c r="AI18" s="80" t="s">
        <v>166</v>
      </c>
    </row>
    <row r="19" spans="1:35" s="38" customFormat="1" ht="12.75">
      <c r="A19" s="98">
        <v>1</v>
      </c>
      <c r="B19" s="76" t="s">
        <v>149</v>
      </c>
      <c r="C19" s="116" t="s">
        <v>167</v>
      </c>
      <c r="D19" s="117">
        <v>1.0093000000000001</v>
      </c>
      <c r="E19" s="77">
        <v>2406352.7599999998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118">
        <v>0</v>
      </c>
      <c r="M19" s="77">
        <v>0</v>
      </c>
      <c r="N19" s="90">
        <v>441.7</v>
      </c>
      <c r="O19" s="90">
        <v>2338270.38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92">
        <v>0</v>
      </c>
      <c r="AE19" s="90">
        <v>68082.38</v>
      </c>
      <c r="AF19" s="77">
        <v>0</v>
      </c>
      <c r="AG19" s="80">
        <v>2020</v>
      </c>
      <c r="AH19" s="80">
        <v>2020</v>
      </c>
      <c r="AI19" s="80" t="s">
        <v>65</v>
      </c>
    </row>
    <row r="20" spans="1:35" s="38" customFormat="1" ht="12.75">
      <c r="A20" s="98">
        <v>2</v>
      </c>
      <c r="B20" s="76" t="s">
        <v>150</v>
      </c>
      <c r="C20" s="116" t="s">
        <v>168</v>
      </c>
      <c r="D20" s="117">
        <v>1.0031000000000001</v>
      </c>
      <c r="E20" s="77">
        <v>2491755.89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118">
        <v>0</v>
      </c>
      <c r="M20" s="77">
        <v>0</v>
      </c>
      <c r="N20" s="90">
        <v>502</v>
      </c>
      <c r="O20" s="90">
        <v>2407983.3199999998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11377.72</v>
      </c>
      <c r="AE20" s="119">
        <v>72394.850000000006</v>
      </c>
      <c r="AF20" s="77">
        <v>0</v>
      </c>
      <c r="AG20" s="80">
        <v>2020</v>
      </c>
      <c r="AH20" s="80">
        <v>2020</v>
      </c>
      <c r="AI20" s="80">
        <v>2020</v>
      </c>
    </row>
    <row r="21" spans="1:35" s="38" customFormat="1" ht="12.75">
      <c r="A21" s="98">
        <v>3</v>
      </c>
      <c r="B21" s="76" t="s">
        <v>151</v>
      </c>
      <c r="C21" s="116" t="s">
        <v>169</v>
      </c>
      <c r="D21" s="117">
        <v>1.0156000000000001</v>
      </c>
      <c r="E21" s="77">
        <v>2739014.9400000004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118">
        <v>0</v>
      </c>
      <c r="M21" s="77">
        <v>0</v>
      </c>
      <c r="N21" s="90">
        <v>495</v>
      </c>
      <c r="O21" s="90">
        <v>2660255.14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14265.62</v>
      </c>
      <c r="AE21" s="119">
        <v>64494.18</v>
      </c>
      <c r="AF21" s="77">
        <v>0</v>
      </c>
      <c r="AG21" s="80">
        <v>2020</v>
      </c>
      <c r="AH21" s="80">
        <v>2020</v>
      </c>
      <c r="AI21" s="80">
        <v>2020</v>
      </c>
    </row>
    <row r="22" spans="1:35" s="11" customFormat="1" ht="12.75">
      <c r="A22" s="229" t="s">
        <v>208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 s="11" customFormat="1" ht="15" customHeight="1">
      <c r="A23" s="120" t="s">
        <v>209</v>
      </c>
      <c r="B23" s="121"/>
      <c r="C23" s="122" t="s">
        <v>166</v>
      </c>
      <c r="D23" s="117">
        <f>AVERAGE(D24:D36)</f>
        <v>0.90999367877984549</v>
      </c>
      <c r="E23" s="77">
        <f>SUM(E24:E38)</f>
        <v>5257534.7999999989</v>
      </c>
      <c r="F23" s="77">
        <f t="shared" ref="F23:AF23" si="1">SUM(F24:F38)</f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0</v>
      </c>
      <c r="K23" s="77">
        <f t="shared" si="1"/>
        <v>0</v>
      </c>
      <c r="L23" s="82">
        <f t="shared" si="1"/>
        <v>0</v>
      </c>
      <c r="M23" s="77">
        <f t="shared" si="1"/>
        <v>0</v>
      </c>
      <c r="N23" s="77">
        <f t="shared" si="1"/>
        <v>14263</v>
      </c>
      <c r="O23" s="77">
        <f>SUM(O24:O38)</f>
        <v>5110910.43</v>
      </c>
      <c r="P23" s="77">
        <f t="shared" si="1"/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77">
        <f t="shared" si="1"/>
        <v>0</v>
      </c>
      <c r="U23" s="77">
        <f t="shared" si="1"/>
        <v>0</v>
      </c>
      <c r="V23" s="77">
        <f t="shared" si="1"/>
        <v>0</v>
      </c>
      <c r="W23" s="77">
        <f t="shared" si="1"/>
        <v>69998</v>
      </c>
      <c r="X23" s="77">
        <f t="shared" si="1"/>
        <v>0</v>
      </c>
      <c r="Y23" s="77">
        <f t="shared" si="1"/>
        <v>0</v>
      </c>
      <c r="Z23" s="77">
        <f t="shared" si="1"/>
        <v>0</v>
      </c>
      <c r="AA23" s="77">
        <f t="shared" si="1"/>
        <v>0</v>
      </c>
      <c r="AB23" s="77">
        <f t="shared" si="1"/>
        <v>0</v>
      </c>
      <c r="AC23" s="77">
        <f t="shared" si="1"/>
        <v>0</v>
      </c>
      <c r="AD23" s="77">
        <f t="shared" si="1"/>
        <v>76626.37000000001</v>
      </c>
      <c r="AE23" s="77">
        <f t="shared" si="1"/>
        <v>0</v>
      </c>
      <c r="AF23" s="77">
        <f t="shared" si="1"/>
        <v>0</v>
      </c>
      <c r="AG23" s="123" t="s">
        <v>166</v>
      </c>
      <c r="AH23" s="123" t="s">
        <v>166</v>
      </c>
      <c r="AI23" s="123" t="s">
        <v>166</v>
      </c>
    </row>
    <row r="24" spans="1:35" s="11" customFormat="1" ht="12.75">
      <c r="A24" s="98">
        <v>1</v>
      </c>
      <c r="B24" s="124" t="s">
        <v>210</v>
      </c>
      <c r="C24" s="125" t="s">
        <v>246</v>
      </c>
      <c r="D24" s="117">
        <v>0.95770131483230581</v>
      </c>
      <c r="E24" s="77">
        <v>1768733.14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82">
        <v>0</v>
      </c>
      <c r="M24" s="77">
        <v>0</v>
      </c>
      <c r="N24" s="77">
        <v>2039</v>
      </c>
      <c r="O24" s="77">
        <v>1742723</v>
      </c>
      <c r="P24" s="77">
        <v>0</v>
      </c>
      <c r="Q24" s="77">
        <v>0</v>
      </c>
      <c r="R24" s="77">
        <v>0</v>
      </c>
      <c r="S24" s="148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26010.14</v>
      </c>
      <c r="AE24" s="77">
        <v>0</v>
      </c>
      <c r="AF24" s="77">
        <v>0</v>
      </c>
      <c r="AG24" s="123" t="s">
        <v>65</v>
      </c>
      <c r="AH24" s="123">
        <v>2020</v>
      </c>
      <c r="AI24" s="123">
        <v>2020</v>
      </c>
    </row>
    <row r="25" spans="1:35" s="11" customFormat="1" ht="12.75">
      <c r="A25" s="98">
        <v>2</v>
      </c>
      <c r="B25" s="124" t="s">
        <v>211</v>
      </c>
      <c r="C25" s="125" t="s">
        <v>247</v>
      </c>
      <c r="D25" s="117">
        <v>0.91669999999999996</v>
      </c>
      <c r="E25" s="77">
        <v>224063.98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82">
        <v>0</v>
      </c>
      <c r="M25" s="77">
        <v>0</v>
      </c>
      <c r="N25" s="77">
        <v>1135</v>
      </c>
      <c r="O25" s="77">
        <v>220769</v>
      </c>
      <c r="P25" s="77">
        <v>0</v>
      </c>
      <c r="Q25" s="77">
        <v>0</v>
      </c>
      <c r="R25" s="77">
        <v>0</v>
      </c>
      <c r="S25" s="148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3294.98</v>
      </c>
      <c r="AE25" s="77">
        <v>0</v>
      </c>
      <c r="AF25" s="77">
        <v>0</v>
      </c>
      <c r="AG25" s="123" t="s">
        <v>65</v>
      </c>
      <c r="AH25" s="123">
        <v>2020</v>
      </c>
      <c r="AI25" s="123">
        <v>2020</v>
      </c>
    </row>
    <row r="26" spans="1:35" s="11" customFormat="1" ht="12.75">
      <c r="A26" s="98">
        <v>3</v>
      </c>
      <c r="B26" s="124" t="s">
        <v>212</v>
      </c>
      <c r="C26" s="125" t="s">
        <v>246</v>
      </c>
      <c r="D26" s="117">
        <v>0.98309999999999997</v>
      </c>
      <c r="E26" s="77">
        <v>31696.09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82">
        <v>0</v>
      </c>
      <c r="M26" s="77">
        <v>0</v>
      </c>
      <c r="N26" s="77">
        <v>1845</v>
      </c>
      <c r="O26" s="77">
        <v>31229.98</v>
      </c>
      <c r="P26" s="77">
        <v>0</v>
      </c>
      <c r="Q26" s="77">
        <v>0</v>
      </c>
      <c r="R26" s="77">
        <v>0</v>
      </c>
      <c r="S26" s="148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466.11</v>
      </c>
      <c r="AE26" s="77">
        <v>0</v>
      </c>
      <c r="AF26" s="77">
        <v>0</v>
      </c>
      <c r="AG26" s="123" t="s">
        <v>65</v>
      </c>
      <c r="AH26" s="123">
        <v>2020</v>
      </c>
      <c r="AI26" s="123">
        <v>2020</v>
      </c>
    </row>
    <row r="27" spans="1:35" s="11" customFormat="1" ht="12.75">
      <c r="A27" s="98">
        <v>4</v>
      </c>
      <c r="B27" s="124" t="s">
        <v>213</v>
      </c>
      <c r="C27" s="125" t="s">
        <v>246</v>
      </c>
      <c r="D27" s="117">
        <v>0.9163</v>
      </c>
      <c r="E27" s="77">
        <v>97154.82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82">
        <v>0</v>
      </c>
      <c r="M27" s="77">
        <v>0</v>
      </c>
      <c r="N27" s="77">
        <v>736</v>
      </c>
      <c r="O27" s="77">
        <v>95726.11</v>
      </c>
      <c r="P27" s="77">
        <v>0</v>
      </c>
      <c r="Q27" s="77">
        <v>0</v>
      </c>
      <c r="R27" s="77">
        <v>0</v>
      </c>
      <c r="S27" s="148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1428.71</v>
      </c>
      <c r="AE27" s="77">
        <v>0</v>
      </c>
      <c r="AF27" s="77">
        <v>0</v>
      </c>
      <c r="AG27" s="123" t="s">
        <v>65</v>
      </c>
      <c r="AH27" s="123">
        <v>2020</v>
      </c>
      <c r="AI27" s="123">
        <v>2020</v>
      </c>
    </row>
    <row r="28" spans="1:35" s="11" customFormat="1" ht="12.75">
      <c r="A28" s="98">
        <v>5</v>
      </c>
      <c r="B28" s="124" t="s">
        <v>214</v>
      </c>
      <c r="C28" s="125" t="s">
        <v>247</v>
      </c>
      <c r="D28" s="117">
        <v>0.88370000000000004</v>
      </c>
      <c r="E28" s="77">
        <v>115006.25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82">
        <v>0</v>
      </c>
      <c r="M28" s="77">
        <v>0</v>
      </c>
      <c r="N28" s="77">
        <v>518</v>
      </c>
      <c r="O28" s="77">
        <v>113315.02</v>
      </c>
      <c r="P28" s="77">
        <v>0</v>
      </c>
      <c r="Q28" s="77">
        <v>0</v>
      </c>
      <c r="R28" s="77">
        <v>0</v>
      </c>
      <c r="S28" s="148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1691.23</v>
      </c>
      <c r="AE28" s="77">
        <v>0</v>
      </c>
      <c r="AF28" s="77">
        <v>0</v>
      </c>
      <c r="AG28" s="123" t="s">
        <v>65</v>
      </c>
      <c r="AH28" s="123">
        <v>2020</v>
      </c>
      <c r="AI28" s="123">
        <v>2020</v>
      </c>
    </row>
    <row r="29" spans="1:35" s="11" customFormat="1" ht="12.75">
      <c r="A29" s="98">
        <v>6</v>
      </c>
      <c r="B29" s="124" t="s">
        <v>215</v>
      </c>
      <c r="C29" s="125" t="s">
        <v>246</v>
      </c>
      <c r="D29" s="117">
        <v>1.000675491846317</v>
      </c>
      <c r="E29" s="77">
        <v>1485022.6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82">
        <v>0</v>
      </c>
      <c r="M29" s="77">
        <v>0</v>
      </c>
      <c r="N29" s="77">
        <v>1238</v>
      </c>
      <c r="O29" s="77">
        <v>1463184.57</v>
      </c>
      <c r="P29" s="77">
        <v>0</v>
      </c>
      <c r="Q29" s="77">
        <v>0</v>
      </c>
      <c r="R29" s="77">
        <v>0</v>
      </c>
      <c r="S29" s="148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21838.03</v>
      </c>
      <c r="AE29" s="77">
        <v>0</v>
      </c>
      <c r="AF29" s="77">
        <v>0</v>
      </c>
      <c r="AG29" s="123" t="s">
        <v>65</v>
      </c>
      <c r="AH29" s="123">
        <v>2020</v>
      </c>
      <c r="AI29" s="123">
        <v>2020</v>
      </c>
    </row>
    <row r="30" spans="1:35" s="11" customFormat="1" ht="12.75">
      <c r="A30" s="98">
        <v>7</v>
      </c>
      <c r="B30" s="124" t="s">
        <v>216</v>
      </c>
      <c r="C30" s="125" t="s">
        <v>246</v>
      </c>
      <c r="D30" s="117">
        <v>0.80026822300653366</v>
      </c>
      <c r="E30" s="77">
        <v>179270.28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82">
        <v>0</v>
      </c>
      <c r="M30" s="77">
        <v>0</v>
      </c>
      <c r="N30" s="77">
        <v>668</v>
      </c>
      <c r="O30" s="77">
        <v>176634.02</v>
      </c>
      <c r="P30" s="77">
        <v>0</v>
      </c>
      <c r="Q30" s="77">
        <v>0</v>
      </c>
      <c r="R30" s="77">
        <v>0</v>
      </c>
      <c r="S30" s="148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2636.26</v>
      </c>
      <c r="AE30" s="77">
        <v>0</v>
      </c>
      <c r="AF30" s="77">
        <v>0</v>
      </c>
      <c r="AG30" s="123" t="s">
        <v>65</v>
      </c>
      <c r="AH30" s="123">
        <v>2020</v>
      </c>
      <c r="AI30" s="123">
        <v>2020</v>
      </c>
    </row>
    <row r="31" spans="1:35" s="11" customFormat="1" ht="12.75">
      <c r="A31" s="98">
        <v>8</v>
      </c>
      <c r="B31" s="124" t="s">
        <v>217</v>
      </c>
      <c r="C31" s="125" t="s">
        <v>247</v>
      </c>
      <c r="D31" s="117">
        <v>0.92587279445283599</v>
      </c>
      <c r="E31" s="77">
        <v>21660.55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82">
        <v>0</v>
      </c>
      <c r="M31" s="77">
        <v>0</v>
      </c>
      <c r="N31" s="77">
        <v>559</v>
      </c>
      <c r="O31" s="77">
        <v>21342.02</v>
      </c>
      <c r="P31" s="77">
        <v>0</v>
      </c>
      <c r="Q31" s="77">
        <v>0</v>
      </c>
      <c r="R31" s="77">
        <v>0</v>
      </c>
      <c r="S31" s="148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318.52999999999997</v>
      </c>
      <c r="AE31" s="77">
        <v>0</v>
      </c>
      <c r="AF31" s="77">
        <v>0</v>
      </c>
      <c r="AG31" s="123" t="s">
        <v>65</v>
      </c>
      <c r="AH31" s="123">
        <v>2020</v>
      </c>
      <c r="AI31" s="123">
        <v>2020</v>
      </c>
    </row>
    <row r="32" spans="1:35" s="11" customFormat="1" ht="12.75">
      <c r="A32" s="98">
        <v>9</v>
      </c>
      <c r="B32" s="124" t="s">
        <v>218</v>
      </c>
      <c r="C32" s="125" t="s">
        <v>246</v>
      </c>
      <c r="D32" s="117">
        <v>0.87360000000000004</v>
      </c>
      <c r="E32" s="77">
        <v>825558.04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82">
        <v>0</v>
      </c>
      <c r="M32" s="77">
        <v>0</v>
      </c>
      <c r="N32" s="77">
        <v>1549</v>
      </c>
      <c r="O32" s="77">
        <v>813417.78</v>
      </c>
      <c r="P32" s="77">
        <v>0</v>
      </c>
      <c r="Q32" s="77">
        <v>0</v>
      </c>
      <c r="R32" s="77">
        <v>0</v>
      </c>
      <c r="S32" s="148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12140.26</v>
      </c>
      <c r="AE32" s="77">
        <v>0</v>
      </c>
      <c r="AF32" s="77">
        <v>0</v>
      </c>
      <c r="AG32" s="123" t="s">
        <v>65</v>
      </c>
      <c r="AH32" s="123">
        <v>2020</v>
      </c>
      <c r="AI32" s="123">
        <v>2020</v>
      </c>
    </row>
    <row r="33" spans="1:35" s="11" customFormat="1" ht="12.75">
      <c r="A33" s="98">
        <v>10</v>
      </c>
      <c r="B33" s="124" t="s">
        <v>219</v>
      </c>
      <c r="C33" s="125" t="s">
        <v>247</v>
      </c>
      <c r="D33" s="117">
        <v>0.78059999999999996</v>
      </c>
      <c r="E33" s="77">
        <v>58127.710000000006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82">
        <v>0</v>
      </c>
      <c r="M33" s="77">
        <v>0</v>
      </c>
      <c r="N33" s="77">
        <v>450</v>
      </c>
      <c r="O33" s="77">
        <v>57272.91</v>
      </c>
      <c r="P33" s="77">
        <v>0</v>
      </c>
      <c r="Q33" s="77">
        <v>0</v>
      </c>
      <c r="R33" s="77">
        <v>0</v>
      </c>
      <c r="S33" s="148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854.8</v>
      </c>
      <c r="AE33" s="77">
        <v>0</v>
      </c>
      <c r="AF33" s="77">
        <v>0</v>
      </c>
      <c r="AG33" s="123" t="s">
        <v>65</v>
      </c>
      <c r="AH33" s="123">
        <v>2020</v>
      </c>
      <c r="AI33" s="123">
        <v>2020</v>
      </c>
    </row>
    <row r="34" spans="1:35" s="11" customFormat="1" ht="12.75">
      <c r="A34" s="98">
        <v>11</v>
      </c>
      <c r="B34" s="124" t="s">
        <v>185</v>
      </c>
      <c r="C34" s="125" t="s">
        <v>246</v>
      </c>
      <c r="D34" s="117">
        <v>0.88049999999999995</v>
      </c>
      <c r="E34" s="77">
        <v>174209.85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82">
        <v>0</v>
      </c>
      <c r="M34" s="77">
        <v>0</v>
      </c>
      <c r="N34" s="77">
        <v>498</v>
      </c>
      <c r="O34" s="77">
        <v>171648</v>
      </c>
      <c r="P34" s="77">
        <v>0</v>
      </c>
      <c r="Q34" s="77">
        <v>0</v>
      </c>
      <c r="R34" s="77">
        <v>0</v>
      </c>
      <c r="S34" s="148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2561.85</v>
      </c>
      <c r="AE34" s="77">
        <v>0</v>
      </c>
      <c r="AF34" s="77">
        <v>0</v>
      </c>
      <c r="AG34" s="123" t="s">
        <v>65</v>
      </c>
      <c r="AH34" s="123">
        <v>2020</v>
      </c>
      <c r="AI34" s="123">
        <v>2020</v>
      </c>
    </row>
    <row r="35" spans="1:35" s="11" customFormat="1" ht="12.75">
      <c r="A35" s="98">
        <v>12</v>
      </c>
      <c r="B35" s="124" t="s">
        <v>220</v>
      </c>
      <c r="C35" s="125">
        <v>2017</v>
      </c>
      <c r="D35" s="117">
        <v>0.97189999999999999</v>
      </c>
      <c r="E35" s="77">
        <v>101365.01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82">
        <v>0</v>
      </c>
      <c r="M35" s="77">
        <v>0</v>
      </c>
      <c r="N35" s="77">
        <v>1067</v>
      </c>
      <c r="O35" s="77">
        <v>99867</v>
      </c>
      <c r="P35" s="77">
        <v>0</v>
      </c>
      <c r="Q35" s="77">
        <v>0</v>
      </c>
      <c r="R35" s="77">
        <v>0</v>
      </c>
      <c r="S35" s="148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1498.01</v>
      </c>
      <c r="AE35" s="77">
        <v>0</v>
      </c>
      <c r="AF35" s="77">
        <v>0</v>
      </c>
      <c r="AG35" s="123" t="s">
        <v>65</v>
      </c>
      <c r="AH35" s="123">
        <v>2022</v>
      </c>
      <c r="AI35" s="123">
        <v>2022</v>
      </c>
    </row>
    <row r="36" spans="1:35" s="11" customFormat="1" ht="13.15" customHeight="1">
      <c r="A36" s="98">
        <v>13</v>
      </c>
      <c r="B36" s="124" t="s">
        <v>221</v>
      </c>
      <c r="C36" s="126" t="s">
        <v>248</v>
      </c>
      <c r="D36" s="117">
        <v>0.93899999999999995</v>
      </c>
      <c r="E36" s="77">
        <v>70328.740000000005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82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148">
        <v>0</v>
      </c>
      <c r="T36" s="77">
        <v>0</v>
      </c>
      <c r="U36" s="77">
        <v>0</v>
      </c>
      <c r="V36" s="77">
        <v>0</v>
      </c>
      <c r="W36" s="77">
        <v>69998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330.74</v>
      </c>
      <c r="AE36" s="77">
        <v>0</v>
      </c>
      <c r="AF36" s="77">
        <v>0</v>
      </c>
      <c r="AG36" s="123" t="s">
        <v>65</v>
      </c>
      <c r="AH36" s="123">
        <v>2020</v>
      </c>
      <c r="AI36" s="123">
        <v>2020</v>
      </c>
    </row>
    <row r="37" spans="1:35" s="11" customFormat="1" ht="25.15" customHeight="1">
      <c r="A37" s="98">
        <v>14</v>
      </c>
      <c r="B37" s="127" t="s">
        <v>249</v>
      </c>
      <c r="C37" s="125" t="s">
        <v>247</v>
      </c>
      <c r="D37" s="117">
        <v>0.97650000000000003</v>
      </c>
      <c r="E37" s="77">
        <v>46834.77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82">
        <v>0</v>
      </c>
      <c r="M37" s="77">
        <v>0</v>
      </c>
      <c r="N37" s="77">
        <v>1461</v>
      </c>
      <c r="O37" s="77">
        <v>46142.63</v>
      </c>
      <c r="P37" s="77">
        <v>0</v>
      </c>
      <c r="Q37" s="77">
        <v>0</v>
      </c>
      <c r="R37" s="77">
        <v>0</v>
      </c>
      <c r="S37" s="148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692.14</v>
      </c>
      <c r="AE37" s="77">
        <v>0</v>
      </c>
      <c r="AF37" s="77">
        <v>0</v>
      </c>
      <c r="AG37" s="123" t="s">
        <v>65</v>
      </c>
      <c r="AH37" s="123">
        <v>2020</v>
      </c>
      <c r="AI37" s="123">
        <v>2020</v>
      </c>
    </row>
    <row r="38" spans="1:35" s="11" customFormat="1" ht="13.15" customHeight="1">
      <c r="A38" s="98">
        <v>15</v>
      </c>
      <c r="B38" s="127" t="s">
        <v>250</v>
      </c>
      <c r="C38" s="125" t="s">
        <v>247</v>
      </c>
      <c r="D38" s="117">
        <v>0.75141596450729198</v>
      </c>
      <c r="E38" s="77">
        <v>58502.97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82">
        <v>0</v>
      </c>
      <c r="M38" s="77">
        <v>0</v>
      </c>
      <c r="N38" s="77">
        <v>500</v>
      </c>
      <c r="O38" s="77">
        <v>57638.39</v>
      </c>
      <c r="P38" s="77">
        <v>0</v>
      </c>
      <c r="Q38" s="77">
        <v>0</v>
      </c>
      <c r="R38" s="77">
        <v>0</v>
      </c>
      <c r="S38" s="148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864.58</v>
      </c>
      <c r="AE38" s="77">
        <v>0</v>
      </c>
      <c r="AF38" s="77">
        <v>0</v>
      </c>
      <c r="AG38" s="123" t="s">
        <v>65</v>
      </c>
      <c r="AH38" s="123">
        <v>2020</v>
      </c>
      <c r="AI38" s="123">
        <v>2020</v>
      </c>
    </row>
    <row r="41" spans="1:35" ht="26.25">
      <c r="B41" s="219" t="s">
        <v>142</v>
      </c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</row>
  </sheetData>
  <mergeCells count="39">
    <mergeCell ref="A22:AI22"/>
    <mergeCell ref="AF4:AI4"/>
    <mergeCell ref="AF1:AI1"/>
    <mergeCell ref="AI12:AI15"/>
    <mergeCell ref="V13:V14"/>
    <mergeCell ref="AC13:AC14"/>
    <mergeCell ref="AD13:AD14"/>
    <mergeCell ref="AE13:AE14"/>
    <mergeCell ref="AF13:AF14"/>
    <mergeCell ref="V12:AF12"/>
    <mergeCell ref="AE6:AI6"/>
    <mergeCell ref="AB2:AI2"/>
    <mergeCell ref="AE3:AI3"/>
    <mergeCell ref="AB5:AI5"/>
    <mergeCell ref="B8:AH8"/>
    <mergeCell ref="B9:AH9"/>
    <mergeCell ref="B41:AH41"/>
    <mergeCell ref="W13:W14"/>
    <mergeCell ref="X13:X14"/>
    <mergeCell ref="Y13:Y14"/>
    <mergeCell ref="Z13:Z14"/>
    <mergeCell ref="AA13:AA14"/>
    <mergeCell ref="AB13:AB14"/>
    <mergeCell ref="AG12:AG15"/>
    <mergeCell ref="AH12:AH15"/>
    <mergeCell ref="F13:K13"/>
    <mergeCell ref="L13:M14"/>
    <mergeCell ref="N13:O14"/>
    <mergeCell ref="P13:Q14"/>
    <mergeCell ref="R13:S14"/>
    <mergeCell ref="T13:U14"/>
    <mergeCell ref="A17:AI17"/>
    <mergeCell ref="B10:AH10"/>
    <mergeCell ref="A12:A15"/>
    <mergeCell ref="B12:B15"/>
    <mergeCell ref="C12:C15"/>
    <mergeCell ref="D12:D14"/>
    <mergeCell ref="E12:E14"/>
    <mergeCell ref="F12:U12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workbookViewId="0">
      <selection activeCell="R15" sqref="R15"/>
    </sheetView>
  </sheetViews>
  <sheetFormatPr defaultRowHeight="15"/>
  <cols>
    <col min="1" max="1" width="1.85546875" style="4" customWidth="1"/>
    <col min="2" max="2" width="3.28515625" style="4" customWidth="1"/>
    <col min="3" max="3" width="29" style="4" customWidth="1"/>
    <col min="4" max="4" width="5.5703125" style="4" customWidth="1"/>
    <col min="5" max="5" width="4.5703125" style="4" customWidth="1"/>
    <col min="6" max="6" width="19.42578125" style="4" customWidth="1"/>
    <col min="7" max="7" width="4.28515625" style="4" customWidth="1"/>
    <col min="8" max="8" width="3.7109375" style="4" customWidth="1"/>
    <col min="9" max="9" width="9.28515625" style="4" bestFit="1" customWidth="1"/>
    <col min="10" max="10" width="9" style="4" customWidth="1"/>
    <col min="11" max="13" width="9.28515625" style="4" bestFit="1" customWidth="1"/>
    <col min="14" max="14" width="24" style="4" customWidth="1"/>
    <col min="15" max="15" width="12.42578125" style="4" customWidth="1"/>
    <col min="16" max="16" width="8" style="4" customWidth="1"/>
    <col min="17" max="17" width="11" style="4" customWidth="1"/>
    <col min="18" max="18" width="9.140625" style="4"/>
  </cols>
  <sheetData>
    <row r="1" spans="1:17" ht="15.75">
      <c r="J1" s="239" t="s">
        <v>52</v>
      </c>
      <c r="K1" s="239"/>
      <c r="L1" s="239"/>
      <c r="M1" s="239"/>
      <c r="N1" s="239"/>
      <c r="O1" s="239"/>
      <c r="P1" s="239"/>
      <c r="Q1" s="239"/>
    </row>
    <row r="2" spans="1:17" ht="71.25" customHeight="1">
      <c r="J2" s="240" t="s">
        <v>170</v>
      </c>
      <c r="K2" s="241"/>
      <c r="L2" s="241"/>
      <c r="M2" s="241"/>
      <c r="N2" s="241"/>
      <c r="O2" s="241"/>
      <c r="P2" s="241"/>
      <c r="Q2" s="241"/>
    </row>
    <row r="3" spans="1:17" ht="40.5" customHeight="1">
      <c r="A3" s="183" t="s">
        <v>171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ht="30" customHeight="1">
      <c r="B4" s="242" t="s">
        <v>2</v>
      </c>
      <c r="C4" s="242" t="s">
        <v>18</v>
      </c>
      <c r="D4" s="242" t="s">
        <v>19</v>
      </c>
      <c r="E4" s="243"/>
      <c r="F4" s="245" t="s">
        <v>20</v>
      </c>
      <c r="G4" s="246" t="s">
        <v>21</v>
      </c>
      <c r="H4" s="246" t="s">
        <v>22</v>
      </c>
      <c r="I4" s="245" t="s">
        <v>23</v>
      </c>
      <c r="J4" s="242" t="s">
        <v>24</v>
      </c>
      <c r="K4" s="243"/>
      <c r="L4" s="257" t="s">
        <v>25</v>
      </c>
      <c r="M4" s="257" t="s">
        <v>172</v>
      </c>
      <c r="N4" s="257" t="s">
        <v>173</v>
      </c>
      <c r="O4" s="262" t="s">
        <v>4</v>
      </c>
      <c r="P4" s="249" t="s">
        <v>27</v>
      </c>
      <c r="Q4" s="249" t="s">
        <v>28</v>
      </c>
    </row>
    <row r="5" spans="1:17">
      <c r="B5" s="243"/>
      <c r="C5" s="243"/>
      <c r="D5" s="245" t="s">
        <v>29</v>
      </c>
      <c r="E5" s="246" t="s">
        <v>30</v>
      </c>
      <c r="F5" s="243"/>
      <c r="G5" s="247"/>
      <c r="H5" s="247"/>
      <c r="I5" s="243"/>
      <c r="J5" s="245" t="s">
        <v>31</v>
      </c>
      <c r="K5" s="246" t="s">
        <v>32</v>
      </c>
      <c r="L5" s="258"/>
      <c r="M5" s="260"/>
      <c r="N5" s="260"/>
      <c r="O5" s="251"/>
      <c r="P5" s="250"/>
      <c r="Q5" s="250"/>
    </row>
    <row r="6" spans="1:17" ht="142.5" customHeight="1">
      <c r="B6" s="243"/>
      <c r="C6" s="243"/>
      <c r="D6" s="243"/>
      <c r="E6" s="251"/>
      <c r="F6" s="243"/>
      <c r="G6" s="247"/>
      <c r="H6" s="247"/>
      <c r="I6" s="243"/>
      <c r="J6" s="243"/>
      <c r="K6" s="253"/>
      <c r="L6" s="259"/>
      <c r="M6" s="260"/>
      <c r="N6" s="260"/>
      <c r="O6" s="263"/>
      <c r="P6" s="250"/>
      <c r="Q6" s="250"/>
    </row>
    <row r="7" spans="1:17" ht="16.5" customHeight="1">
      <c r="B7" s="244"/>
      <c r="C7" s="244"/>
      <c r="D7" s="244"/>
      <c r="E7" s="252"/>
      <c r="F7" s="243"/>
      <c r="G7" s="248"/>
      <c r="H7" s="248"/>
      <c r="I7" s="23" t="s">
        <v>16</v>
      </c>
      <c r="J7" s="23" t="s">
        <v>16</v>
      </c>
      <c r="K7" s="23" t="s">
        <v>16</v>
      </c>
      <c r="L7" s="23" t="s">
        <v>33</v>
      </c>
      <c r="M7" s="261"/>
      <c r="N7" s="261"/>
      <c r="O7" s="23" t="s">
        <v>14</v>
      </c>
      <c r="P7" s="23" t="s">
        <v>34</v>
      </c>
      <c r="Q7" s="23" t="s">
        <v>34</v>
      </c>
    </row>
    <row r="8" spans="1:17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4">
        <v>5.5697674418604599</v>
      </c>
      <c r="H8" s="24">
        <v>7</v>
      </c>
      <c r="I8" s="24">
        <v>8</v>
      </c>
      <c r="J8" s="24">
        <v>9</v>
      </c>
      <c r="K8" s="24">
        <v>10</v>
      </c>
      <c r="L8" s="23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</row>
    <row r="9" spans="1:17" s="50" customFormat="1" ht="12.75">
      <c r="B9" s="254" t="s">
        <v>164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6"/>
    </row>
    <row r="10" spans="1:17" s="50" customFormat="1" ht="12.75">
      <c r="B10" s="128" t="s">
        <v>165</v>
      </c>
      <c r="C10" s="128"/>
      <c r="D10" s="123" t="s">
        <v>166</v>
      </c>
      <c r="E10" s="123" t="s">
        <v>166</v>
      </c>
      <c r="F10" s="123" t="s">
        <v>166</v>
      </c>
      <c r="G10" s="123" t="s">
        <v>166</v>
      </c>
      <c r="H10" s="123" t="s">
        <v>166</v>
      </c>
      <c r="I10" s="95">
        <f>I11+I12+I13</f>
        <v>1621.7</v>
      </c>
      <c r="J10" s="95">
        <f>J11+J12+J13</f>
        <v>1475.1999999999998</v>
      </c>
      <c r="K10" s="95">
        <f>K11+K12+K13</f>
        <v>1246.9000000000001</v>
      </c>
      <c r="L10" s="129">
        <f>L11+L12+L13</f>
        <v>58</v>
      </c>
      <c r="M10" s="123" t="s">
        <v>166</v>
      </c>
      <c r="N10" s="123" t="s">
        <v>166</v>
      </c>
      <c r="O10" s="77">
        <f>SUM(O11:O13)</f>
        <v>7637123.5900000008</v>
      </c>
      <c r="P10" s="77">
        <f t="shared" ref="P10" si="0">O10/I10</f>
        <v>4709.3319294567436</v>
      </c>
      <c r="Q10" s="77">
        <f>MAX(Q11:Q13)</f>
        <v>8062.7565363357226</v>
      </c>
    </row>
    <row r="11" spans="1:17" s="50" customFormat="1" ht="12.75">
      <c r="B11" s="98">
        <v>1</v>
      </c>
      <c r="C11" s="130" t="s">
        <v>149</v>
      </c>
      <c r="D11" s="131">
        <v>1950</v>
      </c>
      <c r="E11" s="131"/>
      <c r="F11" s="131" t="s">
        <v>58</v>
      </c>
      <c r="G11" s="131" t="s">
        <v>256</v>
      </c>
      <c r="H11" s="131" t="s">
        <v>255</v>
      </c>
      <c r="I11" s="132">
        <v>488.5</v>
      </c>
      <c r="J11" s="132">
        <v>433.9</v>
      </c>
      <c r="K11" s="132">
        <v>380.5</v>
      </c>
      <c r="L11" s="133">
        <v>18</v>
      </c>
      <c r="M11" s="131" t="s">
        <v>56</v>
      </c>
      <c r="N11" s="131" t="s">
        <v>60</v>
      </c>
      <c r="O11" s="134">
        <v>2406352.7599999998</v>
      </c>
      <c r="P11" s="134">
        <v>4926.003602865916</v>
      </c>
      <c r="Q11" s="99">
        <v>8062.7565363357226</v>
      </c>
    </row>
    <row r="12" spans="1:17" s="50" customFormat="1" ht="12.75">
      <c r="B12" s="98">
        <v>2</v>
      </c>
      <c r="C12" s="130" t="s">
        <v>150</v>
      </c>
      <c r="D12" s="131">
        <v>1956</v>
      </c>
      <c r="E12" s="131"/>
      <c r="F12" s="131" t="s">
        <v>58</v>
      </c>
      <c r="G12" s="131" t="s">
        <v>256</v>
      </c>
      <c r="H12" s="131" t="s">
        <v>255</v>
      </c>
      <c r="I12" s="132">
        <v>567.9</v>
      </c>
      <c r="J12" s="132">
        <v>524.79999999999995</v>
      </c>
      <c r="K12" s="132">
        <v>444.99999999999994</v>
      </c>
      <c r="L12" s="133">
        <v>13</v>
      </c>
      <c r="M12" s="131" t="s">
        <v>56</v>
      </c>
      <c r="N12" s="131" t="s">
        <v>60</v>
      </c>
      <c r="O12" s="134">
        <v>2491755.89</v>
      </c>
      <c r="P12" s="134">
        <v>4387.6666490579328</v>
      </c>
      <c r="Q12" s="99">
        <v>7882.2927980278218</v>
      </c>
    </row>
    <row r="13" spans="1:17" s="50" customFormat="1" ht="12.75">
      <c r="B13" s="98">
        <v>3</v>
      </c>
      <c r="C13" s="130" t="s">
        <v>151</v>
      </c>
      <c r="D13" s="131">
        <v>1963</v>
      </c>
      <c r="E13" s="131"/>
      <c r="F13" s="131" t="s">
        <v>58</v>
      </c>
      <c r="G13" s="131" t="s">
        <v>256</v>
      </c>
      <c r="H13" s="131" t="s">
        <v>256</v>
      </c>
      <c r="I13" s="132">
        <v>565.29999999999995</v>
      </c>
      <c r="J13" s="132">
        <v>516.5</v>
      </c>
      <c r="K13" s="132">
        <v>421.4</v>
      </c>
      <c r="L13" s="133">
        <v>27</v>
      </c>
      <c r="M13" s="131" t="s">
        <v>56</v>
      </c>
      <c r="N13" s="131" t="s">
        <v>61</v>
      </c>
      <c r="O13" s="134">
        <v>2739014.9400000004</v>
      </c>
      <c r="P13" s="134">
        <v>4845.2413585706718</v>
      </c>
      <c r="Q13" s="99">
        <v>7808.1280735892469</v>
      </c>
    </row>
    <row r="14" spans="1:17" s="50" customFormat="1" ht="12.75">
      <c r="B14" s="254" t="s">
        <v>208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6"/>
    </row>
    <row r="15" spans="1:17" s="50" customFormat="1" ht="12.75">
      <c r="B15" s="120" t="s">
        <v>209</v>
      </c>
      <c r="C15" s="127"/>
      <c r="D15" s="123" t="s">
        <v>68</v>
      </c>
      <c r="E15" s="123" t="s">
        <v>68</v>
      </c>
      <c r="F15" s="125" t="s">
        <v>68</v>
      </c>
      <c r="G15" s="123" t="s">
        <v>68</v>
      </c>
      <c r="H15" s="123" t="s">
        <v>68</v>
      </c>
      <c r="I15" s="77">
        <f>SUM(I16:I30)</f>
        <v>47621.47</v>
      </c>
      <c r="J15" s="77">
        <f t="shared" ref="J15:L15" si="1">SUM(J16:J30)</f>
        <v>44795.68</v>
      </c>
      <c r="K15" s="77">
        <f t="shared" si="1"/>
        <v>40469.659999999996</v>
      </c>
      <c r="L15" s="118">
        <f t="shared" si="1"/>
        <v>2263</v>
      </c>
      <c r="M15" s="123" t="s">
        <v>166</v>
      </c>
      <c r="N15" s="123" t="s">
        <v>166</v>
      </c>
      <c r="O15" s="77">
        <f>SUM(O16:O30)</f>
        <v>5257534.7999999989</v>
      </c>
      <c r="P15" s="77">
        <f t="shared" ref="P15" si="2">O15/I15</f>
        <v>110.40261461899431</v>
      </c>
      <c r="Q15" s="77">
        <f>MAX(Q16:Q30)</f>
        <v>9454.2293093577046</v>
      </c>
    </row>
    <row r="16" spans="1:17" s="50" customFormat="1" ht="12.75">
      <c r="B16" s="98">
        <v>1</v>
      </c>
      <c r="C16" s="124" t="s">
        <v>210</v>
      </c>
      <c r="D16" s="131">
        <v>1968</v>
      </c>
      <c r="E16" s="131"/>
      <c r="F16" s="135" t="s">
        <v>58</v>
      </c>
      <c r="G16" s="131">
        <v>6</v>
      </c>
      <c r="H16" s="131">
        <v>8</v>
      </c>
      <c r="I16" s="134">
        <v>6064</v>
      </c>
      <c r="J16" s="134">
        <v>5971</v>
      </c>
      <c r="K16" s="134">
        <v>5128.3999999999996</v>
      </c>
      <c r="L16" s="136">
        <v>268</v>
      </c>
      <c r="M16" s="131" t="s">
        <v>262</v>
      </c>
      <c r="N16" s="137" t="s">
        <v>222</v>
      </c>
      <c r="O16" s="134">
        <v>1768733.14</v>
      </c>
      <c r="P16" s="134">
        <v>291.67762862796832</v>
      </c>
      <c r="Q16" s="134">
        <v>2998.3252902374675</v>
      </c>
    </row>
    <row r="17" spans="1:18" s="50" customFormat="1" ht="12.75">
      <c r="B17" s="98">
        <v>2</v>
      </c>
      <c r="C17" s="124" t="s">
        <v>211</v>
      </c>
      <c r="D17" s="131">
        <v>1983</v>
      </c>
      <c r="E17" s="131"/>
      <c r="F17" s="135" t="s">
        <v>58</v>
      </c>
      <c r="G17" s="131">
        <v>5</v>
      </c>
      <c r="H17" s="131">
        <v>6</v>
      </c>
      <c r="I17" s="134">
        <v>4247.2</v>
      </c>
      <c r="J17" s="134">
        <v>3821.7</v>
      </c>
      <c r="K17" s="134">
        <v>3620.8</v>
      </c>
      <c r="L17" s="136">
        <v>176</v>
      </c>
      <c r="M17" s="131" t="s">
        <v>56</v>
      </c>
      <c r="N17" s="137" t="s">
        <v>223</v>
      </c>
      <c r="O17" s="134">
        <v>224063.98</v>
      </c>
      <c r="P17" s="134">
        <v>52.755693162554159</v>
      </c>
      <c r="Q17" s="134">
        <v>2382.9441514409496</v>
      </c>
    </row>
    <row r="18" spans="1:18" s="50" customFormat="1" ht="12.75">
      <c r="B18" s="98">
        <v>3</v>
      </c>
      <c r="C18" s="124" t="s">
        <v>212</v>
      </c>
      <c r="D18" s="131">
        <v>1973</v>
      </c>
      <c r="E18" s="131"/>
      <c r="F18" s="135" t="s">
        <v>58</v>
      </c>
      <c r="G18" s="131">
        <v>5</v>
      </c>
      <c r="H18" s="131">
        <v>8</v>
      </c>
      <c r="I18" s="134">
        <v>6143</v>
      </c>
      <c r="J18" s="134">
        <v>6075.43</v>
      </c>
      <c r="K18" s="134">
        <v>5422.03</v>
      </c>
      <c r="L18" s="136">
        <v>275</v>
      </c>
      <c r="M18" s="131" t="s">
        <v>56</v>
      </c>
      <c r="N18" s="137" t="s">
        <v>241</v>
      </c>
      <c r="O18" s="134">
        <v>31696.09</v>
      </c>
      <c r="P18" s="134">
        <v>5.1597086114276411</v>
      </c>
      <c r="Q18" s="134">
        <v>2678.1603125508709</v>
      </c>
    </row>
    <row r="19" spans="1:18" s="50" customFormat="1" ht="12.75">
      <c r="B19" s="98">
        <v>4</v>
      </c>
      <c r="C19" s="124" t="s">
        <v>213</v>
      </c>
      <c r="D19" s="131">
        <v>1961</v>
      </c>
      <c r="E19" s="131"/>
      <c r="F19" s="135" t="s">
        <v>58</v>
      </c>
      <c r="G19" s="131">
        <v>4</v>
      </c>
      <c r="H19" s="131">
        <v>3</v>
      </c>
      <c r="I19" s="134">
        <v>2176</v>
      </c>
      <c r="J19" s="134">
        <v>2029.3</v>
      </c>
      <c r="K19" s="134">
        <v>1988.8</v>
      </c>
      <c r="L19" s="136">
        <v>89</v>
      </c>
      <c r="M19" s="131" t="s">
        <v>56</v>
      </c>
      <c r="N19" s="137" t="s">
        <v>205</v>
      </c>
      <c r="O19" s="134">
        <v>97154.82</v>
      </c>
      <c r="P19" s="134">
        <v>44.648354779411768</v>
      </c>
      <c r="Q19" s="134">
        <v>3016.0576470588239</v>
      </c>
    </row>
    <row r="20" spans="1:18" s="50" customFormat="1" ht="12.75">
      <c r="B20" s="98">
        <v>5</v>
      </c>
      <c r="C20" s="124" t="s">
        <v>214</v>
      </c>
      <c r="D20" s="131">
        <v>1961</v>
      </c>
      <c r="E20" s="131"/>
      <c r="F20" s="135" t="s">
        <v>58</v>
      </c>
      <c r="G20" s="131">
        <v>2</v>
      </c>
      <c r="H20" s="131">
        <v>2</v>
      </c>
      <c r="I20" s="134">
        <v>588.42999999999995</v>
      </c>
      <c r="J20" s="134">
        <v>546.92999999999995</v>
      </c>
      <c r="K20" s="134">
        <v>516.08000000000004</v>
      </c>
      <c r="L20" s="136">
        <v>30</v>
      </c>
      <c r="M20" s="131" t="s">
        <v>56</v>
      </c>
      <c r="N20" s="137" t="s">
        <v>241</v>
      </c>
      <c r="O20" s="134">
        <v>115006.25</v>
      </c>
      <c r="P20" s="134">
        <v>195.4459323963768</v>
      </c>
      <c r="Q20" s="134">
        <v>7849.7471576908065</v>
      </c>
    </row>
    <row r="21" spans="1:18" s="50" customFormat="1" ht="12.75">
      <c r="B21" s="98">
        <v>6</v>
      </c>
      <c r="C21" s="124" t="s">
        <v>215</v>
      </c>
      <c r="D21" s="131">
        <v>1963</v>
      </c>
      <c r="E21" s="131"/>
      <c r="F21" s="135" t="s">
        <v>58</v>
      </c>
      <c r="G21" s="131">
        <v>4</v>
      </c>
      <c r="H21" s="131">
        <v>4</v>
      </c>
      <c r="I21" s="134">
        <v>2368</v>
      </c>
      <c r="J21" s="134">
        <v>2347.9899999999998</v>
      </c>
      <c r="K21" s="134">
        <v>2199.56</v>
      </c>
      <c r="L21" s="136">
        <v>87</v>
      </c>
      <c r="M21" s="131" t="s">
        <v>56</v>
      </c>
      <c r="N21" s="137" t="s">
        <v>224</v>
      </c>
      <c r="O21" s="134">
        <v>1485022.6</v>
      </c>
      <c r="P21" s="134">
        <v>627.12103040540546</v>
      </c>
      <c r="Q21" s="134">
        <v>4661.8646621621629</v>
      </c>
    </row>
    <row r="22" spans="1:18" s="50" customFormat="1" ht="12.75">
      <c r="B22" s="98">
        <v>7</v>
      </c>
      <c r="C22" s="124" t="s">
        <v>216</v>
      </c>
      <c r="D22" s="131">
        <v>1971</v>
      </c>
      <c r="E22" s="131"/>
      <c r="F22" s="135" t="s">
        <v>58</v>
      </c>
      <c r="G22" s="131">
        <v>4</v>
      </c>
      <c r="H22" s="131">
        <v>1</v>
      </c>
      <c r="I22" s="134">
        <v>1601</v>
      </c>
      <c r="J22" s="134">
        <v>1473.9</v>
      </c>
      <c r="K22" s="134">
        <v>1166.5999999999999</v>
      </c>
      <c r="L22" s="136">
        <v>103</v>
      </c>
      <c r="M22" s="131" t="s">
        <v>56</v>
      </c>
      <c r="N22" s="137" t="s">
        <v>224</v>
      </c>
      <c r="O22" s="134">
        <v>179270.28</v>
      </c>
      <c r="P22" s="134">
        <v>111.97394128669582</v>
      </c>
      <c r="Q22" s="134">
        <v>3720.5388632104937</v>
      </c>
    </row>
    <row r="23" spans="1:18" s="50" customFormat="1" ht="12.75">
      <c r="B23" s="98">
        <v>8</v>
      </c>
      <c r="C23" s="124" t="s">
        <v>217</v>
      </c>
      <c r="D23" s="131">
        <v>1963</v>
      </c>
      <c r="E23" s="131"/>
      <c r="F23" s="135" t="s">
        <v>58</v>
      </c>
      <c r="G23" s="131">
        <v>2</v>
      </c>
      <c r="H23" s="131">
        <v>2</v>
      </c>
      <c r="I23" s="134">
        <v>1027.9000000000001</v>
      </c>
      <c r="J23" s="134">
        <v>620.86</v>
      </c>
      <c r="K23" s="134">
        <v>620.86</v>
      </c>
      <c r="L23" s="136">
        <v>40</v>
      </c>
      <c r="M23" s="131" t="s">
        <v>56</v>
      </c>
      <c r="N23" s="137" t="s">
        <v>242</v>
      </c>
      <c r="O23" s="134">
        <v>21660.55</v>
      </c>
      <c r="P23" s="134">
        <v>21.072623796089111</v>
      </c>
      <c r="Q23" s="134">
        <v>4849.3290787041542</v>
      </c>
    </row>
    <row r="24" spans="1:18" s="50" customFormat="1" ht="12.75">
      <c r="B24" s="98">
        <v>9</v>
      </c>
      <c r="C24" s="124" t="s">
        <v>218</v>
      </c>
      <c r="D24" s="131">
        <v>2003</v>
      </c>
      <c r="E24" s="131"/>
      <c r="F24" s="135" t="s">
        <v>58</v>
      </c>
      <c r="G24" s="131">
        <v>5</v>
      </c>
      <c r="H24" s="131">
        <v>8</v>
      </c>
      <c r="I24" s="134">
        <v>6514</v>
      </c>
      <c r="J24" s="134">
        <v>5845.8</v>
      </c>
      <c r="K24" s="134">
        <v>5845.8</v>
      </c>
      <c r="L24" s="136">
        <v>360</v>
      </c>
      <c r="M24" s="131" t="s">
        <v>56</v>
      </c>
      <c r="N24" s="137" t="s">
        <v>225</v>
      </c>
      <c r="O24" s="134">
        <v>825558.04</v>
      </c>
      <c r="P24" s="134">
        <v>126.73595947190667</v>
      </c>
      <c r="Q24" s="134">
        <v>2120.4321400061408</v>
      </c>
    </row>
    <row r="25" spans="1:18" s="50" customFormat="1" ht="12.75">
      <c r="B25" s="98">
        <v>10</v>
      </c>
      <c r="C25" s="124" t="s">
        <v>219</v>
      </c>
      <c r="D25" s="131">
        <v>1960</v>
      </c>
      <c r="E25" s="131"/>
      <c r="F25" s="135" t="s">
        <v>58</v>
      </c>
      <c r="G25" s="131">
        <v>2</v>
      </c>
      <c r="H25" s="131">
        <v>2</v>
      </c>
      <c r="I25" s="134">
        <v>585.54999999999995</v>
      </c>
      <c r="J25" s="134">
        <v>545.35</v>
      </c>
      <c r="K25" s="134">
        <v>433.53000000000003</v>
      </c>
      <c r="L25" s="136">
        <v>34</v>
      </c>
      <c r="M25" s="131" t="s">
        <v>64</v>
      </c>
      <c r="N25" s="137" t="s">
        <v>65</v>
      </c>
      <c r="O25" s="134">
        <v>58127.710000000006</v>
      </c>
      <c r="P25" s="134">
        <v>99.270275809068423</v>
      </c>
      <c r="Q25" s="134">
        <v>6852.8187174451386</v>
      </c>
    </row>
    <row r="26" spans="1:18" s="50" customFormat="1" ht="12.75">
      <c r="B26" s="98">
        <v>11</v>
      </c>
      <c r="C26" s="124" t="s">
        <v>185</v>
      </c>
      <c r="D26" s="131">
        <v>1989</v>
      </c>
      <c r="E26" s="131"/>
      <c r="F26" s="135" t="s">
        <v>58</v>
      </c>
      <c r="G26" s="131">
        <v>9</v>
      </c>
      <c r="H26" s="131">
        <v>1</v>
      </c>
      <c r="I26" s="134">
        <v>3494</v>
      </c>
      <c r="J26" s="134">
        <v>3277.11</v>
      </c>
      <c r="K26" s="134">
        <v>3141.61</v>
      </c>
      <c r="L26" s="136">
        <v>159</v>
      </c>
      <c r="M26" s="131" t="s">
        <v>56</v>
      </c>
      <c r="N26" s="137" t="s">
        <v>226</v>
      </c>
      <c r="O26" s="134">
        <v>174209.85</v>
      </c>
      <c r="P26" s="134">
        <v>49.859716657126505</v>
      </c>
      <c r="Q26" s="134">
        <v>1270.9461705781341</v>
      </c>
    </row>
    <row r="27" spans="1:18" s="50" customFormat="1" ht="12.75">
      <c r="B27" s="98">
        <v>12</v>
      </c>
      <c r="C27" s="124" t="s">
        <v>220</v>
      </c>
      <c r="D27" s="131">
        <v>1987</v>
      </c>
      <c r="E27" s="131"/>
      <c r="F27" s="135" t="s">
        <v>54</v>
      </c>
      <c r="G27" s="131">
        <v>5</v>
      </c>
      <c r="H27" s="131">
        <v>6</v>
      </c>
      <c r="I27" s="134">
        <v>4362</v>
      </c>
      <c r="J27" s="134">
        <v>3933.6</v>
      </c>
      <c r="K27" s="134">
        <v>3462.6</v>
      </c>
      <c r="L27" s="136">
        <v>234</v>
      </c>
      <c r="M27" s="137" t="s">
        <v>56</v>
      </c>
      <c r="N27" s="138" t="s">
        <v>60</v>
      </c>
      <c r="O27" s="134">
        <v>101365.01</v>
      </c>
      <c r="P27" s="134">
        <v>23.238195781751489</v>
      </c>
      <c r="Q27" s="134">
        <v>2181.2200091701056</v>
      </c>
    </row>
    <row r="28" spans="1:18" s="50" customFormat="1" ht="12.75">
      <c r="B28" s="98">
        <v>13</v>
      </c>
      <c r="C28" s="124" t="s">
        <v>221</v>
      </c>
      <c r="D28" s="131">
        <v>1966</v>
      </c>
      <c r="E28" s="131"/>
      <c r="F28" s="135" t="s">
        <v>58</v>
      </c>
      <c r="G28" s="131">
        <v>5</v>
      </c>
      <c r="H28" s="131">
        <v>4</v>
      </c>
      <c r="I28" s="134">
        <v>3416</v>
      </c>
      <c r="J28" s="134">
        <v>3392</v>
      </c>
      <c r="K28" s="134">
        <v>2976.63</v>
      </c>
      <c r="L28" s="136">
        <v>150</v>
      </c>
      <c r="M28" s="137" t="s">
        <v>56</v>
      </c>
      <c r="N28" s="138" t="s">
        <v>242</v>
      </c>
      <c r="O28" s="134">
        <v>70328.740000000005</v>
      </c>
      <c r="P28" s="134">
        <v>20.588038641686182</v>
      </c>
      <c r="Q28" s="134">
        <v>712.1</v>
      </c>
    </row>
    <row r="29" spans="1:18" s="50" customFormat="1" ht="25.5">
      <c r="B29" s="98">
        <v>14</v>
      </c>
      <c r="C29" s="124" t="s">
        <v>249</v>
      </c>
      <c r="D29" s="131">
        <v>1972</v>
      </c>
      <c r="E29" s="131"/>
      <c r="F29" s="135" t="s">
        <v>58</v>
      </c>
      <c r="G29" s="131">
        <v>5</v>
      </c>
      <c r="H29" s="131">
        <v>6</v>
      </c>
      <c r="I29" s="134">
        <v>4562.8</v>
      </c>
      <c r="J29" s="134">
        <v>4499.5</v>
      </c>
      <c r="K29" s="134">
        <v>3634.1</v>
      </c>
      <c r="L29" s="136">
        <v>237</v>
      </c>
      <c r="M29" s="138" t="s">
        <v>56</v>
      </c>
      <c r="N29" s="137" t="s">
        <v>59</v>
      </c>
      <c r="O29" s="134">
        <v>46834.77</v>
      </c>
      <c r="P29" s="134">
        <v>10.264480143771367</v>
      </c>
      <c r="Q29" s="134">
        <v>2855.2194792671166</v>
      </c>
    </row>
    <row r="30" spans="1:18" s="50" customFormat="1" ht="12.75">
      <c r="B30" s="98">
        <v>15</v>
      </c>
      <c r="C30" s="124" t="s">
        <v>250</v>
      </c>
      <c r="D30" s="131">
        <v>1963</v>
      </c>
      <c r="E30" s="131"/>
      <c r="F30" s="135" t="s">
        <v>58</v>
      </c>
      <c r="G30" s="131">
        <v>2</v>
      </c>
      <c r="H30" s="131">
        <v>1</v>
      </c>
      <c r="I30" s="134">
        <v>471.59</v>
      </c>
      <c r="J30" s="134">
        <v>415.21</v>
      </c>
      <c r="K30" s="134">
        <v>312.26</v>
      </c>
      <c r="L30" s="136">
        <v>21</v>
      </c>
      <c r="M30" s="138" t="s">
        <v>64</v>
      </c>
      <c r="N30" s="137" t="s">
        <v>65</v>
      </c>
      <c r="O30" s="134">
        <v>58502.97</v>
      </c>
      <c r="P30" s="134">
        <v>124.05472974405734</v>
      </c>
      <c r="Q30" s="134">
        <v>9454.2293093577046</v>
      </c>
    </row>
    <row r="31" spans="1:18" s="20" customFormat="1">
      <c r="A31" s="4"/>
      <c r="B31" s="26"/>
      <c r="C31" s="27"/>
      <c r="D31" s="28"/>
      <c r="E31" s="28"/>
      <c r="F31" s="29"/>
      <c r="G31" s="29"/>
      <c r="H31" s="29"/>
      <c r="I31" s="30"/>
      <c r="J31" s="30"/>
      <c r="K31" s="30"/>
      <c r="L31" s="31"/>
      <c r="M31" s="29"/>
      <c r="N31" s="29"/>
      <c r="O31" s="32"/>
      <c r="P31" s="32"/>
      <c r="Q31" s="32"/>
      <c r="R31" s="4"/>
    </row>
    <row r="32" spans="1:18" ht="20.25">
      <c r="A32" s="206" t="s">
        <v>141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</sheetData>
  <mergeCells count="24">
    <mergeCell ref="A32:Q32"/>
    <mergeCell ref="Q4:Q6"/>
    <mergeCell ref="D5:D7"/>
    <mergeCell ref="E5:E7"/>
    <mergeCell ref="J5:J6"/>
    <mergeCell ref="K5:K6"/>
    <mergeCell ref="B9:Q9"/>
    <mergeCell ref="J4:K4"/>
    <mergeCell ref="L4:L6"/>
    <mergeCell ref="M4:M7"/>
    <mergeCell ref="N4:N7"/>
    <mergeCell ref="O4:O6"/>
    <mergeCell ref="P4:P6"/>
    <mergeCell ref="B14:Q14"/>
    <mergeCell ref="J1:Q1"/>
    <mergeCell ref="J2:Q2"/>
    <mergeCell ref="A3:Q3"/>
    <mergeCell ref="B4:B7"/>
    <mergeCell ref="C4:C7"/>
    <mergeCell ref="D4:E4"/>
    <mergeCell ref="F4:F7"/>
    <mergeCell ref="G4:G7"/>
    <mergeCell ref="H4:H7"/>
    <mergeCell ref="I4:I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Бонус. Приложение 2</vt:lpstr>
      <vt:lpstr>Таблица Бонус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2022-04-29T13:24:14Z</cp:lastPrinted>
  <dcterms:created xsi:type="dcterms:W3CDTF">2018-04-02T09:16:32Z</dcterms:created>
  <dcterms:modified xsi:type="dcterms:W3CDTF">2022-04-29T13:24:42Z</dcterms:modified>
</cp:coreProperties>
</file>