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Документ" sheetId="2" r:id="rId2"/>
  </sheets>
  <definedNames>
    <definedName name="_xlnm.Print_Titles" localSheetId="1">'Документ'!$5:$5</definedName>
  </definedNames>
  <calcPr fullCalcOnLoad="1"/>
</workbook>
</file>

<file path=xl/sharedStrings.xml><?xml version="1.0" encoding="utf-8"?>
<sst xmlns="http://schemas.openxmlformats.org/spreadsheetml/2006/main" count="262" uniqueCount="108">
  <si>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</si>
  <si>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</si>
  <si>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</si>
  <si>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</si>
  <si>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</si>
  <si>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</si>
  <si>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</si>
  <si>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</si>
  <si>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</si>
  <si>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 xml:space="preserve">  Управление жилищно-коммунального хозяйства администрации округа Муром</t>
  </si>
  <si>
    <t>732</t>
  </si>
  <si>
    <t>00</t>
  </si>
  <si>
    <t>0000000000</t>
  </si>
  <si>
    <t>000</t>
  </si>
  <si>
    <t xml:space="preserve">    Муниципальная программа "Благоустройство территории округа Муром на 2018-2022 годы"</t>
  </si>
  <si>
    <t>1500000000</t>
  </si>
  <si>
    <t xml:space="preserve">      Подпрограмма "Формирование современной городской среды на территории округа Муром на 2018-2022 годы"</t>
  </si>
  <si>
    <t>1510000000</t>
  </si>
  <si>
    <t xml:space="preserve">          Реализация программ формирования современной городской среды</t>
  </si>
  <si>
    <t>151F255550</t>
  </si>
  <si>
    <t xml:space="preserve">  Управление жилищной политики администрации округа Муром</t>
  </si>
  <si>
    <t>733</t>
  </si>
  <si>
    <t xml:space="preserve">    Муниципальная программа "Обеспечение комфортным жильем населения округа Муром в 2019-2021 годах"</t>
  </si>
  <si>
    <t>0700000000</t>
  </si>
  <si>
    <t xml:space="preserve">      Подпрограмма "Переселение граждан из аварийного жилищного фонда"</t>
  </si>
  <si>
    <t>0760000000</t>
  </si>
  <si>
    <t>076F300000</t>
  </si>
  <si>
    <t xml:space="preserve">          Обеспечение устойчивого сокращения непригодного для проживания жилищного фонда</t>
  </si>
  <si>
    <t>076F309602</t>
  </si>
  <si>
    <t xml:space="preserve">  Управление культуры администрации округа Муром</t>
  </si>
  <si>
    <t>758</t>
  </si>
  <si>
    <t xml:space="preserve">    Муниципальная программа сохранения и развития культуры округа Муром на 2019-2021 годы</t>
  </si>
  <si>
    <t>0900000000</t>
  </si>
  <si>
    <t xml:space="preserve">      Муниципальная программа сохранения и развития культуры округа Муром на 2019-2021 годы</t>
  </si>
  <si>
    <t>090A100000</t>
  </si>
  <si>
    <t xml:space="preserve">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</si>
  <si>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090A155192</t>
  </si>
  <si>
    <t xml:space="preserve">  Комитет по физической культуре и спорту администрации округа Муром</t>
  </si>
  <si>
    <t>767</t>
  </si>
  <si>
    <t xml:space="preserve">    Муниципальная программа "Развитие физической культуры и спорта в округе Муром на 2019-2021 годы"</t>
  </si>
  <si>
    <t>0300000000</t>
  </si>
  <si>
    <t xml:space="preserve">      Муниципальная программа "Развитие физической культуры и спорта в округе Муром на 2019-2021 годы"</t>
  </si>
  <si>
    <t>030P500000</t>
  </si>
  <si>
    <t xml:space="preserve">          Приобретение спортивного оборудования и инвентаря для приведения организаций спортивной подготовки в нормативное состояние</t>
  </si>
  <si>
    <t>030P552290</t>
  </si>
  <si>
    <t xml:space="preserve">  Управление образования администрации округа Муром</t>
  </si>
  <si>
    <t>773</t>
  </si>
  <si>
    <t xml:space="preserve">    Муниципальная программа "Развитие образования в округе Муром" на 2019-2021 годы</t>
  </si>
  <si>
    <t>0600000000</t>
  </si>
  <si>
    <t xml:space="preserve">      Подпрограмма «Развитие дошкольного, общего и дополнительного образования детей в округе Муром»</t>
  </si>
  <si>
    <t>0610000000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</si>
  <si>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</t>
  </si>
  <si>
    <t>061E151690</t>
  </si>
  <si>
    <t>061E200000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</si>
  <si>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</si>
  <si>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061E250970</t>
  </si>
  <si>
    <t>Всего расходов:</t>
  </si>
  <si>
    <t>Кассовый расход</t>
  </si>
  <si>
    <r>
      <t xml:space="preserve">        Основное мероприятие "Федеральный проект "Формирование комфортной городской среды" </t>
    </r>
    <r>
      <rPr>
        <b/>
        <sz val="12"/>
        <color indexed="8"/>
        <rFont val="Times New Roman"/>
        <family val="1"/>
      </rPr>
      <t>национального проекта "Жилье и городская среда"</t>
    </r>
  </si>
  <si>
    <r>
      <t xml:space="preserve">        Основное мероприятие "Федеральный проект "Обеспечение устойчивого сокращения непригодного для проживания жилищного фонда" </t>
    </r>
    <r>
      <rPr>
        <b/>
        <sz val="12"/>
        <color indexed="8"/>
        <rFont val="Times New Roman"/>
        <family val="1"/>
      </rPr>
      <t>национального проекта "Жилье и городская среда"</t>
    </r>
  </si>
  <si>
    <r>
      <t xml:space="preserve">        Основное мероприятие "Федеральный проект "Культурная среда" </t>
    </r>
    <r>
      <rPr>
        <b/>
        <sz val="12"/>
        <color indexed="8"/>
        <rFont val="Times New Roman"/>
        <family val="1"/>
      </rPr>
      <t>национального проекта "Культура"</t>
    </r>
  </si>
  <si>
    <r>
      <t xml:space="preserve">        Основное мероприятие "Федеральный проект "Спорт-норма жизни" </t>
    </r>
    <r>
      <rPr>
        <b/>
        <sz val="12"/>
        <color indexed="8"/>
        <rFont val="Times New Roman"/>
        <family val="1"/>
      </rPr>
      <t>национального проекта "Демография"</t>
    </r>
  </si>
  <si>
    <r>
      <t xml:space="preserve">        Основное мероприятие "Федеральный проект "Успех каждого ребенка" </t>
    </r>
    <r>
      <rPr>
        <b/>
        <sz val="12"/>
        <color indexed="8"/>
        <rFont val="Times New Roman"/>
        <family val="1"/>
      </rPr>
      <t>национального проекта "Образование"</t>
    </r>
  </si>
  <si>
    <t xml:space="preserve">                                                     в том числе :</t>
  </si>
  <si>
    <t>в рублях</t>
  </si>
  <si>
    <t>в том числе :</t>
  </si>
  <si>
    <t xml:space="preserve"> федераль-    ный бюджет</t>
  </si>
  <si>
    <t>областной бюджет</t>
  </si>
  <si>
    <t>местный бюджет</t>
  </si>
  <si>
    <t xml:space="preserve">          Обеспечение проживающих в аварийном жилищном фонде граждан жилыми помещениями</t>
  </si>
  <si>
    <t>Всего</t>
  </si>
  <si>
    <t>0770109702</t>
  </si>
  <si>
    <t>0770209702</t>
  </si>
  <si>
    <t>07701S9702</t>
  </si>
  <si>
    <t>07702S9702</t>
  </si>
  <si>
    <r>
      <t xml:space="preserve">        Основное мероприятие "Федеральный проект "Цифровая образовательная среда"</t>
    </r>
    <r>
      <rPr>
        <b/>
        <sz val="12"/>
        <color indexed="8"/>
        <rFont val="Times New Roman"/>
        <family val="1"/>
      </rPr>
      <t xml:space="preserve"> национального проекта "Образование"</t>
    </r>
  </si>
  <si>
    <t>061E400000</t>
  </si>
  <si>
    <t>ОБЛАСТНОЙ БЮДЖЕТ</t>
  </si>
  <si>
    <t>МЕСТНЫЙ БЮДЖЕТ</t>
  </si>
  <si>
    <r>
      <t xml:space="preserve">Всего расходов по </t>
    </r>
    <r>
      <rPr>
        <b/>
        <sz val="12"/>
        <color indexed="8"/>
        <rFont val="Times New Roman"/>
        <family val="1"/>
      </rPr>
      <t>НАЦИОНАЛЬНЫМ ПРОЕКТАМ</t>
    </r>
  </si>
  <si>
    <t>Сумма на 2020 год</t>
  </si>
  <si>
    <t xml:space="preserve">151F200000     </t>
  </si>
  <si>
    <t xml:space="preserve">                                                                   Информация о реализации национальных проектов в округе Муром по состоянию на 01.01.2021 года.</t>
  </si>
  <si>
    <t>тыс. руб.</t>
  </si>
  <si>
    <t>№ п/п</t>
  </si>
  <si>
    <t>Наименование национального проекта</t>
  </si>
  <si>
    <t>1.</t>
  </si>
  <si>
    <t>Демография</t>
  </si>
  <si>
    <t>2.</t>
  </si>
  <si>
    <t>Образование</t>
  </si>
  <si>
    <t>Жилье и городская среда</t>
  </si>
  <si>
    <t>ИТОГО по бюджету округа</t>
  </si>
  <si>
    <t>% исполнения</t>
  </si>
  <si>
    <t>Исполнено</t>
  </si>
  <si>
    <t>Федеральный проект "Современная школа"</t>
  </si>
  <si>
    <t>5.</t>
  </si>
  <si>
    <t>Экология</t>
  </si>
  <si>
    <t>Федеральный проект "Чистая вода"</t>
  </si>
  <si>
    <t xml:space="preserve">Региональный проект "Спорт - норма жизни" </t>
  </si>
  <si>
    <t>Региональный проект "Цифровая образовательная среда"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</si>
  <si>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</si>
  <si>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</si>
  <si>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"Чистая вода"</t>
  </si>
  <si>
    <t>Утверждено на 2023 год</t>
  </si>
  <si>
    <t xml:space="preserve">Сведения о расходах бюджета округа Муром на реализацию национальных проектов по состоянию на 01.05.2023 года </t>
  </si>
  <si>
    <t>Туризм и индустрия гостеприимства.</t>
  </si>
  <si>
    <t>Региональный проект "Развитие туристической инфраструктуры (Владимирская область)"</t>
  </si>
  <si>
    <t>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</si>
</sst>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49" fillId="0" borderId="2" xfId="51" applyFont="1" applyProtection="1">
      <alignment horizontal="center" vertical="top" shrinkToFit="1"/>
      <protection/>
    </xf>
    <xf numFmtId="0" fontId="49" fillId="0" borderId="2" xfId="50" applyNumberFormat="1" applyFont="1" applyProtection="1">
      <alignment vertical="top" wrapText="1"/>
      <protection/>
    </xf>
    <xf numFmtId="4" fontId="49" fillId="21" borderId="2" xfId="52" applyNumberFormat="1" applyFont="1" applyProtection="1">
      <alignment horizontal="right" vertical="top" shrinkToFit="1"/>
      <protection/>
    </xf>
    <xf numFmtId="4" fontId="49" fillId="22" borderId="2" xfId="53" applyNumberFormat="1" applyFont="1" applyProtection="1">
      <alignment horizontal="right" vertical="top" shrinkToFit="1"/>
      <protection/>
    </xf>
    <xf numFmtId="4" fontId="49" fillId="0" borderId="2" xfId="52" applyNumberFormat="1" applyFont="1" applyFill="1" applyProtection="1">
      <alignment horizontal="right" vertical="top" shrinkToFit="1"/>
      <protection/>
    </xf>
    <xf numFmtId="4" fontId="49" fillId="0" borderId="2" xfId="53" applyNumberFormat="1" applyFont="1" applyFill="1" applyProtection="1">
      <alignment horizontal="right" vertical="top" shrinkToFit="1"/>
      <protection/>
    </xf>
    <xf numFmtId="0" fontId="32" fillId="0" borderId="0" xfId="39" applyNumberFormat="1" applyProtection="1">
      <alignment horizontal="center"/>
      <protection/>
    </xf>
    <xf numFmtId="0" fontId="32" fillId="0" borderId="0" xfId="39">
      <alignment horizontal="center"/>
      <protection/>
    </xf>
    <xf numFmtId="4" fontId="33" fillId="21" borderId="14" xfId="52" applyNumberFormat="1" applyBorder="1" applyProtection="1">
      <alignment horizontal="right" vertical="top" shrinkToFit="1"/>
      <protection/>
    </xf>
    <xf numFmtId="0" fontId="0" fillId="0" borderId="15" xfId="0" applyBorder="1" applyAlignment="1" applyProtection="1">
      <alignment/>
      <protection locked="0"/>
    </xf>
    <xf numFmtId="4" fontId="49" fillId="0" borderId="3" xfId="46" applyNumberFormat="1" applyFont="1" applyFill="1" applyAlignment="1" applyProtection="1">
      <alignment horizontal="right" shrinkToFit="1"/>
      <protection/>
    </xf>
    <xf numFmtId="4" fontId="49" fillId="0" borderId="3" xfId="47" applyNumberFormat="1" applyFont="1" applyFill="1" applyAlignment="1" applyProtection="1">
      <alignment horizontal="right" shrinkToFit="1"/>
      <protection/>
    </xf>
    <xf numFmtId="0" fontId="49" fillId="0" borderId="2" xfId="50" applyNumberFormat="1" applyFont="1" applyFill="1" applyProtection="1">
      <alignment vertical="top" wrapText="1"/>
      <protection/>
    </xf>
    <xf numFmtId="49" fontId="49" fillId="0" borderId="2" xfId="51" applyFont="1" applyFill="1" applyProtection="1">
      <alignment horizontal="center" vertical="top" shrinkToFit="1"/>
      <protection/>
    </xf>
    <xf numFmtId="0" fontId="49" fillId="0" borderId="16" xfId="42" applyNumberFormat="1" applyFont="1" applyBorder="1" applyProtection="1">
      <alignment horizontal="center" vertical="center" wrapText="1"/>
      <protection/>
    </xf>
    <xf numFmtId="0" fontId="31" fillId="0" borderId="17" xfId="42" applyNumberFormat="1" applyBorder="1" applyProtection="1">
      <alignment horizontal="center" vertical="center" wrapText="1"/>
      <protection/>
    </xf>
    <xf numFmtId="0" fontId="32" fillId="0" borderId="0" xfId="39" applyNumberFormat="1" applyAlignment="1" applyProtection="1">
      <alignment/>
      <protection/>
    </xf>
    <xf numFmtId="0" fontId="32" fillId="0" borderId="0" xfId="39" applyAlignment="1">
      <alignment/>
      <protection/>
    </xf>
    <xf numFmtId="0" fontId="32" fillId="0" borderId="0" xfId="39" applyAlignment="1">
      <alignment horizontal="right"/>
      <protection/>
    </xf>
    <xf numFmtId="0" fontId="31" fillId="0" borderId="18" xfId="40" applyBorder="1" applyAlignment="1">
      <alignment/>
      <protection/>
    </xf>
    <xf numFmtId="0" fontId="31" fillId="0" borderId="19" xfId="40" applyNumberFormat="1" applyBorder="1" applyAlignment="1" applyProtection="1">
      <alignment/>
      <protection/>
    </xf>
    <xf numFmtId="0" fontId="31" fillId="0" borderId="18" xfId="40" applyNumberFormat="1" applyBorder="1" applyAlignment="1" applyProtection="1">
      <alignment/>
      <protection/>
    </xf>
    <xf numFmtId="0" fontId="31" fillId="0" borderId="15" xfId="40" applyNumberFormat="1" applyBorder="1" applyAlignment="1" applyProtection="1">
      <alignment/>
      <protection/>
    </xf>
    <xf numFmtId="0" fontId="49" fillId="0" borderId="16" xfId="42" applyNumberFormat="1" applyFont="1" applyBorder="1" applyAlignment="1" applyProtection="1">
      <alignment horizontal="center" vertical="center" wrapText="1"/>
      <protection/>
    </xf>
    <xf numFmtId="0" fontId="49" fillId="0" borderId="20" xfId="42" applyNumberFormat="1" applyFont="1" applyBorder="1" applyProtection="1">
      <alignment horizontal="center" vertical="center" wrapText="1"/>
      <protection/>
    </xf>
    <xf numFmtId="0" fontId="49" fillId="0" borderId="16" xfId="50" applyNumberFormat="1" applyFont="1" applyBorder="1" applyProtection="1">
      <alignment vertical="top" wrapText="1"/>
      <protection/>
    </xf>
    <xf numFmtId="49" fontId="49" fillId="0" borderId="16" xfId="51" applyFont="1" applyBorder="1" applyProtection="1">
      <alignment horizontal="center" vertical="top" shrinkToFit="1"/>
      <protection/>
    </xf>
    <xf numFmtId="0" fontId="49" fillId="0" borderId="15" xfId="42" applyNumberFormat="1" applyFont="1" applyBorder="1" applyProtection="1">
      <alignment horizontal="center" vertical="center" wrapText="1"/>
      <protection/>
    </xf>
    <xf numFmtId="0" fontId="50" fillId="0" borderId="21" xfId="4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4" fontId="33" fillId="0" borderId="14" xfId="52" applyNumberFormat="1" applyFill="1" applyBorder="1" applyProtection="1">
      <alignment horizontal="right" vertical="top" shrinkToFit="1"/>
      <protection/>
    </xf>
    <xf numFmtId="4" fontId="49" fillId="0" borderId="22" xfId="52" applyNumberFormat="1" applyFont="1" applyFill="1" applyBorder="1" applyProtection="1">
      <alignment horizontal="right" vertical="top" shrinkToFit="1"/>
      <protection/>
    </xf>
    <xf numFmtId="4" fontId="33" fillId="0" borderId="2" xfId="52" applyNumberFormat="1" applyFill="1" applyProtection="1">
      <alignment horizontal="right" vertical="top" shrinkToFit="1"/>
      <protection/>
    </xf>
    <xf numFmtId="0" fontId="0" fillId="0" borderId="0" xfId="0" applyFill="1" applyAlignment="1" applyProtection="1">
      <alignment/>
      <protection locked="0"/>
    </xf>
    <xf numFmtId="4" fontId="33" fillId="0" borderId="3" xfId="46" applyNumberFormat="1" applyFill="1" applyAlignment="1" applyProtection="1">
      <alignment horizontal="right" shrinkToFit="1"/>
      <protection/>
    </xf>
    <xf numFmtId="0" fontId="31" fillId="0" borderId="0" xfId="48" applyNumberFormat="1" applyFill="1" applyProtection="1">
      <alignment/>
      <protection/>
    </xf>
    <xf numFmtId="0" fontId="31" fillId="0" borderId="0" xfId="48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31" fillId="0" borderId="19" xfId="49" applyFill="1" applyBorder="1" applyAlignment="1">
      <alignment wrapText="1"/>
      <protection/>
    </xf>
    <xf numFmtId="4" fontId="49" fillId="0" borderId="15" xfId="49" applyNumberFormat="1" applyFont="1" applyFill="1" applyBorder="1" applyAlignment="1">
      <alignment wrapText="1"/>
      <protection/>
    </xf>
    <xf numFmtId="0" fontId="49" fillId="0" borderId="15" xfId="49" applyFont="1" applyFill="1" applyBorder="1" applyAlignment="1">
      <alignment wrapText="1"/>
      <protection/>
    </xf>
    <xf numFmtId="0" fontId="49" fillId="0" borderId="18" xfId="49" applyFont="1" applyFill="1" applyBorder="1" applyAlignment="1">
      <alignment wrapText="1"/>
      <protection/>
    </xf>
    <xf numFmtId="0" fontId="51" fillId="0" borderId="2" xfId="50" applyNumberFormat="1" applyFont="1" applyFill="1" applyProtection="1">
      <alignment vertical="top" wrapText="1"/>
      <protection/>
    </xf>
    <xf numFmtId="4" fontId="51" fillId="0" borderId="2" xfId="53" applyNumberFormat="1" applyFont="1" applyFill="1" applyProtection="1">
      <alignment horizontal="right" vertical="top" shrinkToFit="1"/>
      <protection/>
    </xf>
    <xf numFmtId="0" fontId="49" fillId="0" borderId="3" xfId="45" applyNumberFormat="1" applyFont="1" applyFill="1" applyProtection="1">
      <alignment horizontal="right"/>
      <protection/>
    </xf>
    <xf numFmtId="4" fontId="0" fillId="0" borderId="0" xfId="0" applyNumberFormat="1" applyAlignment="1" applyProtection="1">
      <alignment/>
      <protection locked="0"/>
    </xf>
    <xf numFmtId="4" fontId="4" fillId="0" borderId="2" xfId="53" applyNumberFormat="1" applyFont="1" applyFill="1" applyProtection="1">
      <alignment horizontal="right" vertical="top" shrinkToFit="1"/>
      <protection/>
    </xf>
    <xf numFmtId="4" fontId="4" fillId="0" borderId="2" xfId="52" applyNumberFormat="1" applyFont="1" applyFill="1" applyProtection="1">
      <alignment horizontal="right" vertical="top" shrinkToFit="1"/>
      <protection/>
    </xf>
    <xf numFmtId="4" fontId="5" fillId="0" borderId="14" xfId="52" applyNumberFormat="1" applyFont="1" applyFill="1" applyBorder="1" applyProtection="1">
      <alignment horizontal="right" vertical="top" shrinkToFit="1"/>
      <protection/>
    </xf>
    <xf numFmtId="4" fontId="4" fillId="36" borderId="2" xfId="52" applyNumberFormat="1" applyFont="1" applyFill="1" applyProtection="1">
      <alignment horizontal="right" vertical="top" shrinkToFit="1"/>
      <protection/>
    </xf>
    <xf numFmtId="4" fontId="49" fillId="37" borderId="2" xfId="53" applyNumberFormat="1" applyFont="1" applyFill="1" applyProtection="1">
      <alignment horizontal="right" vertical="top" shrinkToFit="1"/>
      <protection/>
    </xf>
    <xf numFmtId="0" fontId="0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5" xfId="0" applyFont="1" applyFill="1" applyBorder="1" applyAlignment="1">
      <alignment vertical="center" wrapText="1"/>
    </xf>
    <xf numFmtId="164" fontId="51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9" fillId="0" borderId="15" xfId="0" applyFont="1" applyFill="1" applyBorder="1" applyAlignment="1">
      <alignment vertical="center" wrapText="1"/>
    </xf>
    <xf numFmtId="164" fontId="49" fillId="0" borderId="15" xfId="0" applyNumberFormat="1" applyFont="1" applyFill="1" applyBorder="1" applyAlignment="1">
      <alignment horizontal="right" vertical="center"/>
    </xf>
    <xf numFmtId="0" fontId="51" fillId="0" borderId="15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49" fillId="0" borderId="21" xfId="49" applyNumberFormat="1" applyFont="1" applyFill="1" applyBorder="1" applyAlignment="1" applyProtection="1">
      <alignment horizontal="center" wrapText="1"/>
      <protection/>
    </xf>
    <xf numFmtId="0" fontId="49" fillId="0" borderId="19" xfId="49" applyNumberFormat="1" applyFont="1" applyFill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2" fillId="0" borderId="0" xfId="39" applyNumberFormat="1" applyProtection="1">
      <alignment horizontal="center"/>
      <protection/>
    </xf>
    <xf numFmtId="0" fontId="32" fillId="0" borderId="0" xfId="39">
      <alignment horizontal="center"/>
      <protection/>
    </xf>
    <xf numFmtId="0" fontId="49" fillId="0" borderId="3" xfId="45" applyNumberFormat="1" applyFont="1" applyFill="1" applyProtection="1">
      <alignment horizontal="right"/>
      <protection/>
    </xf>
    <xf numFmtId="0" fontId="49" fillId="0" borderId="3" xfId="45" applyFont="1" applyFill="1">
      <alignment horizontal="right"/>
      <protection/>
    </xf>
    <xf numFmtId="0" fontId="49" fillId="0" borderId="23" xfId="42" applyNumberFormat="1" applyFont="1" applyBorder="1" applyAlignment="1" applyProtection="1">
      <alignment horizontal="center" vertical="center" wrapText="1"/>
      <protection/>
    </xf>
    <xf numFmtId="0" fontId="49" fillId="0" borderId="1" xfId="42" applyNumberFormat="1" applyFont="1" applyBorder="1" applyAlignment="1" applyProtection="1">
      <alignment horizontal="center" vertical="center" wrapText="1"/>
      <protection/>
    </xf>
    <xf numFmtId="0" fontId="49" fillId="0" borderId="15" xfId="42" applyNumberFormat="1" applyFont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4" sqref="A4:G18"/>
    </sheetView>
  </sheetViews>
  <sheetFormatPr defaultColWidth="9.140625" defaultRowHeight="15"/>
  <cols>
    <col min="1" max="1" width="5.28125" style="0" customWidth="1"/>
    <col min="2" max="2" width="38.28125" style="0" customWidth="1"/>
    <col min="3" max="5" width="14.7109375" style="0" customWidth="1"/>
  </cols>
  <sheetData>
    <row r="1" spans="1:5" ht="36.75" customHeight="1">
      <c r="A1" s="63" t="s">
        <v>104</v>
      </c>
      <c r="B1" s="63"/>
      <c r="C1" s="63"/>
      <c r="D1" s="63"/>
      <c r="E1" s="63"/>
    </row>
    <row r="2" spans="1:5" ht="22.5" customHeight="1">
      <c r="A2" s="53"/>
      <c r="B2" s="53"/>
      <c r="C2" s="53"/>
      <c r="D2" s="53"/>
      <c r="E2" s="56" t="s">
        <v>83</v>
      </c>
    </row>
    <row r="3" spans="1:5" ht="48" customHeight="1">
      <c r="A3" s="55" t="s">
        <v>84</v>
      </c>
      <c r="B3" s="54" t="s">
        <v>85</v>
      </c>
      <c r="C3" s="55" t="s">
        <v>103</v>
      </c>
      <c r="D3" s="55" t="s">
        <v>93</v>
      </c>
      <c r="E3" s="55" t="s">
        <v>92</v>
      </c>
    </row>
    <row r="4" spans="1:7" ht="15.75">
      <c r="A4" s="76" t="s">
        <v>86</v>
      </c>
      <c r="B4" s="57" t="s">
        <v>87</v>
      </c>
      <c r="C4" s="58">
        <f>C5</f>
        <v>3731.25</v>
      </c>
      <c r="D4" s="58">
        <f>D5</f>
        <v>51.729</v>
      </c>
      <c r="E4" s="58">
        <f>D4/C4*100</f>
        <v>1.3863718592964824</v>
      </c>
      <c r="F4" s="59"/>
      <c r="G4" s="59"/>
    </row>
    <row r="5" spans="1:7" ht="31.5">
      <c r="A5" s="77"/>
      <c r="B5" s="60" t="s">
        <v>98</v>
      </c>
      <c r="C5" s="61">
        <v>3731.25</v>
      </c>
      <c r="D5" s="61">
        <v>51.729</v>
      </c>
      <c r="E5" s="61">
        <f aca="true" t="shared" si="0" ref="E5:E17">D5/C5*100</f>
        <v>1.3863718592964824</v>
      </c>
      <c r="F5" s="59"/>
      <c r="G5" s="59"/>
    </row>
    <row r="6" spans="1:7" ht="15.75" hidden="1">
      <c r="A6" s="76" t="s">
        <v>88</v>
      </c>
      <c r="B6" s="57" t="s">
        <v>89</v>
      </c>
      <c r="C6" s="58">
        <f>C7+C8</f>
        <v>19220</v>
      </c>
      <c r="D6" s="58">
        <f>D7+D8</f>
        <v>0</v>
      </c>
      <c r="E6" s="58">
        <f t="shared" si="0"/>
        <v>0</v>
      </c>
      <c r="F6" s="59"/>
      <c r="G6" s="59"/>
    </row>
    <row r="7" spans="1:7" ht="31.5" hidden="1">
      <c r="A7" s="77"/>
      <c r="B7" s="60" t="s">
        <v>99</v>
      </c>
      <c r="C7" s="61">
        <v>19220</v>
      </c>
      <c r="D7" s="61">
        <v>0</v>
      </c>
      <c r="E7" s="61">
        <f t="shared" si="0"/>
        <v>0</v>
      </c>
      <c r="F7" s="59"/>
      <c r="G7" s="59"/>
    </row>
    <row r="8" spans="1:7" ht="31.5" hidden="1">
      <c r="A8" s="77"/>
      <c r="B8" s="60" t="s">
        <v>94</v>
      </c>
      <c r="C8" s="61">
        <f>21577.7-21577.7</f>
        <v>0</v>
      </c>
      <c r="D8" s="61"/>
      <c r="E8" s="61" t="e">
        <f t="shared" si="0"/>
        <v>#DIV/0!</v>
      </c>
      <c r="F8" s="59"/>
      <c r="G8" s="59"/>
    </row>
    <row r="9" spans="1:7" ht="15.75">
      <c r="A9" s="76" t="s">
        <v>88</v>
      </c>
      <c r="B9" s="57" t="s">
        <v>90</v>
      </c>
      <c r="C9" s="58">
        <f>C10+C11+C12</f>
        <v>294720.69548</v>
      </c>
      <c r="D9" s="58">
        <f>D10+D11+D12</f>
        <v>131683.61583</v>
      </c>
      <c r="E9" s="58">
        <f t="shared" si="0"/>
        <v>44.680817414444576</v>
      </c>
      <c r="F9" s="59"/>
      <c r="G9" s="59"/>
    </row>
    <row r="10" spans="1:7" ht="47.25">
      <c r="A10" s="77"/>
      <c r="B10" s="60" t="s">
        <v>100</v>
      </c>
      <c r="C10" s="61">
        <f>106000+61882.2+4106.3+20999.26548</f>
        <v>192987.76548</v>
      </c>
      <c r="D10" s="61">
        <v>106278.69666</v>
      </c>
      <c r="E10" s="61">
        <f t="shared" si="0"/>
        <v>55.070173176865985</v>
      </c>
      <c r="F10" s="59"/>
      <c r="G10" s="59"/>
    </row>
    <row r="11" spans="1:7" ht="63">
      <c r="A11" s="77"/>
      <c r="B11" s="60" t="s">
        <v>101</v>
      </c>
      <c r="C11" s="61">
        <v>15068.29</v>
      </c>
      <c r="D11" s="61">
        <v>0</v>
      </c>
      <c r="E11" s="61">
        <f t="shared" si="0"/>
        <v>0</v>
      </c>
      <c r="F11" s="59"/>
      <c r="G11" s="59"/>
    </row>
    <row r="12" spans="1:7" ht="15.75">
      <c r="A12" s="77"/>
      <c r="B12" s="60" t="s">
        <v>102</v>
      </c>
      <c r="C12" s="61">
        <v>86664.64</v>
      </c>
      <c r="D12" s="61">
        <v>25404.91917</v>
      </c>
      <c r="E12" s="61">
        <f t="shared" si="0"/>
        <v>29.314053770949723</v>
      </c>
      <c r="F12" s="59"/>
      <c r="G12" s="59"/>
    </row>
    <row r="13" spans="1:7" ht="31.5">
      <c r="A13" s="76" t="s">
        <v>107</v>
      </c>
      <c r="B13" s="79" t="s">
        <v>105</v>
      </c>
      <c r="C13" s="58">
        <f>C14</f>
        <v>247818.46939</v>
      </c>
      <c r="D13" s="58">
        <f>D14</f>
        <v>0</v>
      </c>
      <c r="E13" s="58">
        <f>E14</f>
        <v>0</v>
      </c>
      <c r="F13" s="59"/>
      <c r="G13" s="59"/>
    </row>
    <row r="14" spans="1:7" ht="47.25">
      <c r="A14" s="76"/>
      <c r="B14" s="78" t="s">
        <v>106</v>
      </c>
      <c r="C14" s="61">
        <v>247818.46939</v>
      </c>
      <c r="D14" s="61">
        <v>0</v>
      </c>
      <c r="E14" s="61">
        <f t="shared" si="0"/>
        <v>0</v>
      </c>
      <c r="F14" s="59"/>
      <c r="G14" s="59"/>
    </row>
    <row r="15" spans="1:7" ht="15.75" hidden="1">
      <c r="A15" s="76" t="s">
        <v>95</v>
      </c>
      <c r="B15" s="62" t="s">
        <v>96</v>
      </c>
      <c r="C15" s="58">
        <f>C16</f>
        <v>0</v>
      </c>
      <c r="D15" s="58">
        <f>D16</f>
        <v>0</v>
      </c>
      <c r="E15" s="58" t="e">
        <f>E16</f>
        <v>#DIV/0!</v>
      </c>
      <c r="F15" s="59"/>
      <c r="G15" s="59"/>
    </row>
    <row r="16" spans="1:7" ht="15.75" hidden="1">
      <c r="A16" s="76"/>
      <c r="B16" s="60" t="s">
        <v>97</v>
      </c>
      <c r="C16" s="61">
        <v>0</v>
      </c>
      <c r="D16" s="61">
        <v>0</v>
      </c>
      <c r="E16" s="61" t="e">
        <f t="shared" si="0"/>
        <v>#DIV/0!</v>
      </c>
      <c r="F16" s="59"/>
      <c r="G16" s="59"/>
    </row>
    <row r="17" spans="1:7" ht="15.75">
      <c r="A17" s="76"/>
      <c r="B17" s="62" t="s">
        <v>91</v>
      </c>
      <c r="C17" s="58">
        <f>C4+C9+C13</f>
        <v>546270.41487</v>
      </c>
      <c r="D17" s="58">
        <f>D4+D6+D9+D13+D15</f>
        <v>131735.34483</v>
      </c>
      <c r="E17" s="58">
        <f t="shared" si="0"/>
        <v>24.115409006975057</v>
      </c>
      <c r="F17" s="59"/>
      <c r="G17" s="59"/>
    </row>
    <row r="18" spans="1:7" ht="15">
      <c r="A18" s="59"/>
      <c r="B18" s="59"/>
      <c r="C18" s="59"/>
      <c r="D18" s="59"/>
      <c r="E18" s="59"/>
      <c r="F18" s="59"/>
      <c r="G18" s="59"/>
    </row>
  </sheetData>
  <sheetProtection/>
  <mergeCells count="1">
    <mergeCell ref="A1:E1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zoomScalePageLayoutView="0" workbookViewId="0" topLeftCell="A1">
      <pane ySplit="5" topLeftCell="A42" activePane="bottomLeft" state="frozen"/>
      <selection pane="topLeft" activeCell="A1" sqref="A1"/>
      <selection pane="bottomLeft" activeCell="A45" sqref="A45"/>
    </sheetView>
  </sheetViews>
  <sheetFormatPr defaultColWidth="9.140625" defaultRowHeight="15" outlineLevelRow="4"/>
  <cols>
    <col min="1" max="1" width="40.00390625" style="1" customWidth="1"/>
    <col min="2" max="2" width="7.7109375" style="1" customWidth="1"/>
    <col min="3" max="3" width="5.57421875" style="1" hidden="1" customWidth="1"/>
    <col min="4" max="4" width="5.7109375" style="1" hidden="1" customWidth="1"/>
    <col min="5" max="5" width="10.7109375" style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6.28125" style="1" customWidth="1"/>
    <col min="14" max="14" width="14.28125" style="1" customWidth="1"/>
    <col min="15" max="15" width="13.8515625" style="1" customWidth="1"/>
    <col min="16" max="16" width="14.28125" style="1" customWidth="1"/>
    <col min="17" max="19" width="9.140625" style="1" hidden="1" customWidth="1"/>
    <col min="20" max="20" width="14.7109375" style="1" customWidth="1"/>
    <col min="21" max="21" width="11.7109375" style="1" hidden="1" customWidth="1"/>
    <col min="22" max="22" width="14.28125" style="1" customWidth="1"/>
    <col min="23" max="23" width="14.140625" style="1" customWidth="1"/>
    <col min="24" max="24" width="13.140625" style="1" customWidth="1"/>
    <col min="25" max="25" width="12.28125" style="1" bestFit="1" customWidth="1"/>
    <col min="26" max="16384" width="9.140625" style="1" customWidth="1"/>
  </cols>
  <sheetData>
    <row r="1" spans="1:21" ht="15.75" customHeight="1">
      <c r="A1" s="18" t="s">
        <v>82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.7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4" ht="15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X3" s="31" t="s">
        <v>64</v>
      </c>
    </row>
    <row r="4" spans="1:24" ht="12" customHeight="1">
      <c r="A4" s="75" t="s">
        <v>0</v>
      </c>
      <c r="B4" s="75" t="s">
        <v>1</v>
      </c>
      <c r="C4" s="24"/>
      <c r="D4" s="24"/>
      <c r="E4" s="75" t="s">
        <v>4</v>
      </c>
      <c r="F4" s="22"/>
      <c r="G4" s="22"/>
      <c r="H4" s="22"/>
      <c r="I4" s="22"/>
      <c r="J4" s="22"/>
      <c r="K4" s="22"/>
      <c r="L4" s="22"/>
      <c r="M4" s="73" t="s">
        <v>80</v>
      </c>
      <c r="N4" s="30" t="s">
        <v>63</v>
      </c>
      <c r="O4" s="22"/>
      <c r="P4" s="23"/>
      <c r="Q4" s="22"/>
      <c r="R4" s="22"/>
      <c r="S4" s="22"/>
      <c r="T4" s="73" t="s">
        <v>57</v>
      </c>
      <c r="U4" s="21"/>
      <c r="V4" s="66" t="s">
        <v>65</v>
      </c>
      <c r="W4" s="67"/>
      <c r="X4" s="68"/>
    </row>
    <row r="5" spans="1:24" ht="57" customHeight="1">
      <c r="A5" s="75"/>
      <c r="B5" s="75"/>
      <c r="C5" s="29" t="s">
        <v>2</v>
      </c>
      <c r="D5" s="29" t="s">
        <v>3</v>
      </c>
      <c r="E5" s="75"/>
      <c r="F5" s="26" t="s">
        <v>5</v>
      </c>
      <c r="G5" s="16" t="s">
        <v>6</v>
      </c>
      <c r="H5" s="16" t="s">
        <v>7</v>
      </c>
      <c r="I5" s="16" t="s">
        <v>6</v>
      </c>
      <c r="J5" s="16" t="s">
        <v>6</v>
      </c>
      <c r="K5" s="16" t="s">
        <v>6</v>
      </c>
      <c r="L5" s="16" t="s">
        <v>6</v>
      </c>
      <c r="M5" s="74"/>
      <c r="N5" s="25" t="s">
        <v>66</v>
      </c>
      <c r="O5" s="16" t="s">
        <v>67</v>
      </c>
      <c r="P5" s="16" t="s">
        <v>68</v>
      </c>
      <c r="Q5" s="16" t="s">
        <v>6</v>
      </c>
      <c r="R5" s="16" t="s">
        <v>6</v>
      </c>
      <c r="S5" s="16" t="s">
        <v>6</v>
      </c>
      <c r="T5" s="74"/>
      <c r="U5" s="17" t="s">
        <v>8</v>
      </c>
      <c r="V5" s="25" t="s">
        <v>66</v>
      </c>
      <c r="W5" s="16" t="s">
        <v>67</v>
      </c>
      <c r="X5" s="16" t="s">
        <v>68</v>
      </c>
    </row>
    <row r="6" spans="1:24" ht="47.25" hidden="1">
      <c r="A6" s="27" t="s">
        <v>9</v>
      </c>
      <c r="B6" s="28" t="s">
        <v>10</v>
      </c>
      <c r="C6" s="28" t="s">
        <v>11</v>
      </c>
      <c r="D6" s="28" t="s">
        <v>11</v>
      </c>
      <c r="E6" s="28" t="s">
        <v>12</v>
      </c>
      <c r="F6" s="2" t="s">
        <v>13</v>
      </c>
      <c r="G6" s="2" t="s">
        <v>13</v>
      </c>
      <c r="H6" s="2"/>
      <c r="I6" s="2"/>
      <c r="J6" s="2"/>
      <c r="K6" s="2"/>
      <c r="L6" s="2"/>
      <c r="M6" s="4">
        <v>54445312.63</v>
      </c>
      <c r="N6" s="5">
        <v>54445312.63</v>
      </c>
      <c r="O6" s="5">
        <v>0</v>
      </c>
      <c r="P6" s="5">
        <v>54445312.63</v>
      </c>
      <c r="Q6" s="5">
        <v>0</v>
      </c>
      <c r="R6" s="5">
        <v>54445312.63</v>
      </c>
      <c r="S6" s="5">
        <v>0</v>
      </c>
      <c r="T6" s="4">
        <v>0</v>
      </c>
      <c r="U6" s="10">
        <v>0</v>
      </c>
      <c r="V6" s="11"/>
      <c r="W6" s="11"/>
      <c r="X6" s="11"/>
    </row>
    <row r="7" spans="1:24" ht="47.25" hidden="1" outlineLevel="1">
      <c r="A7" s="3" t="s">
        <v>14</v>
      </c>
      <c r="B7" s="2" t="s">
        <v>10</v>
      </c>
      <c r="C7" s="2" t="s">
        <v>11</v>
      </c>
      <c r="D7" s="2" t="s">
        <v>11</v>
      </c>
      <c r="E7" s="2" t="s">
        <v>15</v>
      </c>
      <c r="F7" s="2" t="s">
        <v>13</v>
      </c>
      <c r="G7" s="2" t="s">
        <v>13</v>
      </c>
      <c r="H7" s="2"/>
      <c r="I7" s="2"/>
      <c r="J7" s="2"/>
      <c r="K7" s="2"/>
      <c r="L7" s="2"/>
      <c r="M7" s="4">
        <v>54445312.63</v>
      </c>
      <c r="N7" s="5">
        <v>54445312.63</v>
      </c>
      <c r="O7" s="5">
        <v>0</v>
      </c>
      <c r="P7" s="5">
        <v>54445312.63</v>
      </c>
      <c r="Q7" s="5">
        <v>0</v>
      </c>
      <c r="R7" s="5">
        <v>54445312.63</v>
      </c>
      <c r="S7" s="5">
        <v>0</v>
      </c>
      <c r="T7" s="4">
        <v>0</v>
      </c>
      <c r="U7" s="10">
        <v>0</v>
      </c>
      <c r="V7" s="11"/>
      <c r="W7" s="11"/>
      <c r="X7" s="11"/>
    </row>
    <row r="8" spans="1:24" ht="63" hidden="1" outlineLevel="2">
      <c r="A8" s="3" t="s">
        <v>16</v>
      </c>
      <c r="B8" s="2" t="s">
        <v>10</v>
      </c>
      <c r="C8" s="2" t="s">
        <v>11</v>
      </c>
      <c r="D8" s="2" t="s">
        <v>11</v>
      </c>
      <c r="E8" s="2" t="s">
        <v>17</v>
      </c>
      <c r="F8" s="2" t="s">
        <v>13</v>
      </c>
      <c r="G8" s="2" t="s">
        <v>13</v>
      </c>
      <c r="H8" s="2"/>
      <c r="I8" s="2"/>
      <c r="J8" s="2"/>
      <c r="K8" s="2"/>
      <c r="L8" s="2"/>
      <c r="M8" s="4">
        <v>54445312.63</v>
      </c>
      <c r="N8" s="5">
        <v>54445312.63</v>
      </c>
      <c r="O8" s="5">
        <v>0</v>
      </c>
      <c r="P8" s="5">
        <v>54445312.63</v>
      </c>
      <c r="Q8" s="5">
        <v>0</v>
      </c>
      <c r="R8" s="5">
        <v>54445312.63</v>
      </c>
      <c r="S8" s="5">
        <v>0</v>
      </c>
      <c r="T8" s="4">
        <v>0</v>
      </c>
      <c r="U8" s="10">
        <v>0</v>
      </c>
      <c r="V8" s="11"/>
      <c r="W8" s="11"/>
      <c r="X8" s="11"/>
    </row>
    <row r="9" spans="1:24" ht="78.75" outlineLevel="3">
      <c r="A9" s="14" t="s">
        <v>58</v>
      </c>
      <c r="B9" s="15" t="s">
        <v>10</v>
      </c>
      <c r="C9" s="15" t="s">
        <v>11</v>
      </c>
      <c r="D9" s="15" t="s">
        <v>11</v>
      </c>
      <c r="E9" s="15" t="s">
        <v>81</v>
      </c>
      <c r="F9" s="15" t="s">
        <v>13</v>
      </c>
      <c r="G9" s="15" t="s">
        <v>13</v>
      </c>
      <c r="H9" s="15"/>
      <c r="I9" s="15"/>
      <c r="J9" s="15"/>
      <c r="K9" s="15"/>
      <c r="L9" s="15"/>
      <c r="M9" s="6">
        <f>N9+O9+P9</f>
        <v>73942728.32000001</v>
      </c>
      <c r="N9" s="7">
        <v>63946552.09</v>
      </c>
      <c r="O9" s="7">
        <v>6299049.81</v>
      </c>
      <c r="P9" s="7">
        <v>3697126.42</v>
      </c>
      <c r="Q9" s="7"/>
      <c r="R9" s="7"/>
      <c r="S9" s="7"/>
      <c r="T9" s="6">
        <f>V9+W9+X9</f>
        <v>73942728.32</v>
      </c>
      <c r="U9" s="32"/>
      <c r="V9" s="51">
        <f>4741364.82+59205186.55+0.72</f>
        <v>63946552.089999996</v>
      </c>
      <c r="W9" s="51">
        <f>96762.79+4994014.84+1208272.11+0.07</f>
        <v>6299049.8100000005</v>
      </c>
      <c r="X9" s="51">
        <f>254639.53+3179671.11+262816.57-0.79</f>
        <v>3697126.4199999995</v>
      </c>
    </row>
    <row r="10" spans="1:24" ht="47.25" hidden="1" outlineLevel="4">
      <c r="A10" s="14" t="s">
        <v>18</v>
      </c>
      <c r="B10" s="15" t="s">
        <v>10</v>
      </c>
      <c r="C10" s="15" t="s">
        <v>11</v>
      </c>
      <c r="D10" s="15" t="s">
        <v>11</v>
      </c>
      <c r="E10" s="15" t="s">
        <v>19</v>
      </c>
      <c r="F10" s="15" t="s">
        <v>13</v>
      </c>
      <c r="G10" s="15" t="s">
        <v>13</v>
      </c>
      <c r="H10" s="15"/>
      <c r="I10" s="15"/>
      <c r="J10" s="15"/>
      <c r="K10" s="15"/>
      <c r="L10" s="15"/>
      <c r="M10" s="6">
        <v>54445312.63</v>
      </c>
      <c r="N10" s="7"/>
      <c r="O10" s="7"/>
      <c r="P10" s="7"/>
      <c r="Q10" s="7"/>
      <c r="R10" s="7"/>
      <c r="S10" s="7"/>
      <c r="T10" s="6"/>
      <c r="U10" s="32"/>
      <c r="V10" s="51"/>
      <c r="W10" s="51"/>
      <c r="X10" s="51"/>
    </row>
    <row r="11" spans="1:24" ht="31.5" hidden="1" collapsed="1">
      <c r="A11" s="14" t="s">
        <v>20</v>
      </c>
      <c r="B11" s="15" t="s">
        <v>21</v>
      </c>
      <c r="C11" s="15" t="s">
        <v>11</v>
      </c>
      <c r="D11" s="15" t="s">
        <v>11</v>
      </c>
      <c r="E11" s="15" t="s">
        <v>12</v>
      </c>
      <c r="F11" s="15" t="s">
        <v>13</v>
      </c>
      <c r="G11" s="15" t="s">
        <v>13</v>
      </c>
      <c r="H11" s="15"/>
      <c r="I11" s="15"/>
      <c r="J11" s="15"/>
      <c r="K11" s="15"/>
      <c r="L11" s="15"/>
      <c r="M11" s="6">
        <v>127549.31</v>
      </c>
      <c r="N11" s="7"/>
      <c r="O11" s="7"/>
      <c r="P11" s="7"/>
      <c r="Q11" s="7"/>
      <c r="R11" s="7"/>
      <c r="S11" s="7"/>
      <c r="T11" s="6"/>
      <c r="U11" s="32"/>
      <c r="V11" s="51"/>
      <c r="W11" s="51"/>
      <c r="X11" s="51"/>
    </row>
    <row r="12" spans="1:24" ht="63" hidden="1" outlineLevel="1">
      <c r="A12" s="14" t="s">
        <v>22</v>
      </c>
      <c r="B12" s="15" t="s">
        <v>21</v>
      </c>
      <c r="C12" s="15" t="s">
        <v>11</v>
      </c>
      <c r="D12" s="15" t="s">
        <v>11</v>
      </c>
      <c r="E12" s="15" t="s">
        <v>23</v>
      </c>
      <c r="F12" s="15" t="s">
        <v>13</v>
      </c>
      <c r="G12" s="15" t="s">
        <v>13</v>
      </c>
      <c r="H12" s="15"/>
      <c r="I12" s="15"/>
      <c r="J12" s="15"/>
      <c r="K12" s="15"/>
      <c r="L12" s="15"/>
      <c r="M12" s="6">
        <v>127549.31</v>
      </c>
      <c r="N12" s="7"/>
      <c r="O12" s="7"/>
      <c r="P12" s="7"/>
      <c r="Q12" s="7"/>
      <c r="R12" s="7"/>
      <c r="S12" s="7"/>
      <c r="T12" s="6"/>
      <c r="U12" s="32"/>
      <c r="V12" s="51"/>
      <c r="W12" s="51"/>
      <c r="X12" s="51"/>
    </row>
    <row r="13" spans="1:24" ht="47.25" hidden="1" outlineLevel="2">
      <c r="A13" s="14" t="s">
        <v>24</v>
      </c>
      <c r="B13" s="15" t="s">
        <v>21</v>
      </c>
      <c r="C13" s="15" t="s">
        <v>11</v>
      </c>
      <c r="D13" s="15" t="s">
        <v>11</v>
      </c>
      <c r="E13" s="15" t="s">
        <v>25</v>
      </c>
      <c r="F13" s="15" t="s">
        <v>13</v>
      </c>
      <c r="G13" s="15" t="s">
        <v>13</v>
      </c>
      <c r="H13" s="15"/>
      <c r="I13" s="15"/>
      <c r="J13" s="15"/>
      <c r="K13" s="15"/>
      <c r="L13" s="15"/>
      <c r="M13" s="6">
        <v>127549.31</v>
      </c>
      <c r="N13" s="7"/>
      <c r="O13" s="7"/>
      <c r="P13" s="7"/>
      <c r="Q13" s="7"/>
      <c r="R13" s="7"/>
      <c r="S13" s="7"/>
      <c r="T13" s="6"/>
      <c r="U13" s="32"/>
      <c r="V13" s="51"/>
      <c r="W13" s="51"/>
      <c r="X13" s="51"/>
    </row>
    <row r="14" spans="1:24" ht="94.5" outlineLevel="3">
      <c r="A14" s="14" t="s">
        <v>59</v>
      </c>
      <c r="B14" s="15" t="s">
        <v>21</v>
      </c>
      <c r="C14" s="15" t="s">
        <v>11</v>
      </c>
      <c r="D14" s="15" t="s">
        <v>11</v>
      </c>
      <c r="E14" s="15" t="s">
        <v>26</v>
      </c>
      <c r="F14" s="15" t="s">
        <v>13</v>
      </c>
      <c r="G14" s="15" t="s">
        <v>13</v>
      </c>
      <c r="H14" s="15"/>
      <c r="I14" s="15"/>
      <c r="J14" s="15"/>
      <c r="K14" s="15"/>
      <c r="L14" s="15"/>
      <c r="M14" s="6">
        <f>N14+O14+P14</f>
        <v>7164621.78</v>
      </c>
      <c r="N14" s="7">
        <f>5953162.88+747594.57</f>
        <v>6700757.45</v>
      </c>
      <c r="O14" s="7">
        <f>91119.84+11442.77</f>
        <v>102562.61</v>
      </c>
      <c r="P14" s="52">
        <f>30400+328349.98+1700+3900-3002.32-45.94</f>
        <v>361301.72</v>
      </c>
      <c r="Q14" s="7"/>
      <c r="R14" s="7"/>
      <c r="S14" s="7"/>
      <c r="T14" s="6">
        <f>V14+W14+X14</f>
        <v>7092157.2</v>
      </c>
      <c r="U14" s="32"/>
      <c r="V14" s="51">
        <v>6626914.07</v>
      </c>
      <c r="W14" s="51">
        <v>101432.36</v>
      </c>
      <c r="X14" s="51">
        <f>35460.79+323399.99+4949.99</f>
        <v>363810.76999999996</v>
      </c>
    </row>
    <row r="15" spans="1:24" ht="47.25" hidden="1" outlineLevel="4">
      <c r="A15" s="14" t="s">
        <v>27</v>
      </c>
      <c r="B15" s="15" t="s">
        <v>21</v>
      </c>
      <c r="C15" s="15" t="s">
        <v>11</v>
      </c>
      <c r="D15" s="15" t="s">
        <v>11</v>
      </c>
      <c r="E15" s="15" t="s">
        <v>28</v>
      </c>
      <c r="F15" s="15" t="s">
        <v>13</v>
      </c>
      <c r="G15" s="15" t="s">
        <v>13</v>
      </c>
      <c r="H15" s="15"/>
      <c r="I15" s="15"/>
      <c r="J15" s="15"/>
      <c r="K15" s="15"/>
      <c r="L15" s="15"/>
      <c r="M15" s="6">
        <v>127549.31</v>
      </c>
      <c r="N15" s="7"/>
      <c r="O15" s="7"/>
      <c r="P15" s="7"/>
      <c r="Q15" s="7"/>
      <c r="R15" s="7"/>
      <c r="S15" s="7"/>
      <c r="T15" s="6"/>
      <c r="U15" s="32"/>
      <c r="V15" s="51"/>
      <c r="W15" s="51"/>
      <c r="X15" s="51"/>
    </row>
    <row r="16" spans="1:24" ht="31.5" hidden="1" collapsed="1">
      <c r="A16" s="14" t="s">
        <v>29</v>
      </c>
      <c r="B16" s="15" t="s">
        <v>30</v>
      </c>
      <c r="C16" s="15" t="s">
        <v>11</v>
      </c>
      <c r="D16" s="15" t="s">
        <v>11</v>
      </c>
      <c r="E16" s="15" t="s">
        <v>12</v>
      </c>
      <c r="F16" s="15" t="s">
        <v>13</v>
      </c>
      <c r="G16" s="15" t="s">
        <v>13</v>
      </c>
      <c r="H16" s="15"/>
      <c r="I16" s="15"/>
      <c r="J16" s="15"/>
      <c r="K16" s="15"/>
      <c r="L16" s="15"/>
      <c r="M16" s="6">
        <v>7524900</v>
      </c>
      <c r="N16" s="7"/>
      <c r="O16" s="7"/>
      <c r="P16" s="7"/>
      <c r="Q16" s="7"/>
      <c r="R16" s="7"/>
      <c r="S16" s="7"/>
      <c r="T16" s="6"/>
      <c r="U16" s="32"/>
      <c r="V16" s="51"/>
      <c r="W16" s="51"/>
      <c r="X16" s="51"/>
    </row>
    <row r="17" spans="1:24" ht="47.25" hidden="1" outlineLevel="1">
      <c r="A17" s="14" t="s">
        <v>31</v>
      </c>
      <c r="B17" s="15" t="s">
        <v>30</v>
      </c>
      <c r="C17" s="15" t="s">
        <v>11</v>
      </c>
      <c r="D17" s="15" t="s">
        <v>11</v>
      </c>
      <c r="E17" s="15" t="s">
        <v>32</v>
      </c>
      <c r="F17" s="15" t="s">
        <v>13</v>
      </c>
      <c r="G17" s="15" t="s">
        <v>13</v>
      </c>
      <c r="H17" s="15"/>
      <c r="I17" s="15"/>
      <c r="J17" s="15"/>
      <c r="K17" s="15"/>
      <c r="L17" s="15"/>
      <c r="M17" s="6">
        <v>7524900</v>
      </c>
      <c r="N17" s="7"/>
      <c r="O17" s="7"/>
      <c r="P17" s="7"/>
      <c r="Q17" s="7"/>
      <c r="R17" s="7"/>
      <c r="S17" s="7"/>
      <c r="T17" s="6"/>
      <c r="U17" s="32"/>
      <c r="V17" s="51"/>
      <c r="W17" s="51"/>
      <c r="X17" s="51"/>
    </row>
    <row r="18" spans="1:24" ht="47.25" hidden="1" outlineLevel="2">
      <c r="A18" s="14" t="s">
        <v>33</v>
      </c>
      <c r="B18" s="15" t="s">
        <v>30</v>
      </c>
      <c r="C18" s="15" t="s">
        <v>11</v>
      </c>
      <c r="D18" s="15" t="s">
        <v>11</v>
      </c>
      <c r="E18" s="15" t="s">
        <v>32</v>
      </c>
      <c r="F18" s="15" t="s">
        <v>13</v>
      </c>
      <c r="G18" s="15" t="s">
        <v>13</v>
      </c>
      <c r="H18" s="15"/>
      <c r="I18" s="15"/>
      <c r="J18" s="15"/>
      <c r="K18" s="15"/>
      <c r="L18" s="15"/>
      <c r="M18" s="6">
        <v>7524900</v>
      </c>
      <c r="N18" s="7"/>
      <c r="O18" s="7"/>
      <c r="P18" s="7"/>
      <c r="Q18" s="7"/>
      <c r="R18" s="7"/>
      <c r="S18" s="7"/>
      <c r="T18" s="6"/>
      <c r="U18" s="32"/>
      <c r="V18" s="51"/>
      <c r="W18" s="51"/>
      <c r="X18" s="51"/>
    </row>
    <row r="19" spans="1:25" ht="47.25" outlineLevel="2">
      <c r="A19" s="14" t="s">
        <v>69</v>
      </c>
      <c r="B19" s="15" t="s">
        <v>21</v>
      </c>
      <c r="C19" s="15"/>
      <c r="D19" s="15"/>
      <c r="E19" s="15" t="s">
        <v>70</v>
      </c>
      <c r="F19" s="15"/>
      <c r="G19" s="15"/>
      <c r="H19" s="15"/>
      <c r="I19" s="15"/>
      <c r="J19" s="15"/>
      <c r="K19" s="15"/>
      <c r="L19" s="15"/>
      <c r="M19" s="6">
        <f aca="true" t="shared" si="0" ref="M19:M25">N19+O19+P19</f>
        <v>18549129.060000002</v>
      </c>
      <c r="N19" s="7">
        <v>0</v>
      </c>
      <c r="O19" s="7">
        <f>O20+O21</f>
        <v>16094229.06</v>
      </c>
      <c r="P19" s="7">
        <f>P20+P21+P23+P24</f>
        <v>2454900</v>
      </c>
      <c r="Q19" s="7"/>
      <c r="R19" s="7"/>
      <c r="S19" s="7"/>
      <c r="T19" s="6">
        <f>V19+W19+X19</f>
        <v>18539738.8</v>
      </c>
      <c r="U19" s="32"/>
      <c r="V19" s="51">
        <v>0</v>
      </c>
      <c r="W19" s="51">
        <f>W20+W21</f>
        <v>16094175.08</v>
      </c>
      <c r="X19" s="51">
        <f>X23+X24</f>
        <v>2445563.7199999997</v>
      </c>
      <c r="Y19" s="47"/>
    </row>
    <row r="20" spans="1:24" ht="15.75" outlineLevel="2">
      <c r="A20" s="44" t="s">
        <v>77</v>
      </c>
      <c r="B20" s="15" t="s">
        <v>21</v>
      </c>
      <c r="C20" s="15"/>
      <c r="D20" s="15"/>
      <c r="E20" s="15" t="s">
        <v>71</v>
      </c>
      <c r="F20" s="15"/>
      <c r="G20" s="15"/>
      <c r="H20" s="15"/>
      <c r="I20" s="15"/>
      <c r="J20" s="15"/>
      <c r="K20" s="15"/>
      <c r="L20" s="15"/>
      <c r="M20" s="6">
        <f t="shared" si="0"/>
        <v>5561300</v>
      </c>
      <c r="N20" s="7">
        <v>0</v>
      </c>
      <c r="O20" s="7">
        <v>5561300</v>
      </c>
      <c r="P20" s="48">
        <v>0</v>
      </c>
      <c r="Q20" s="48"/>
      <c r="R20" s="48"/>
      <c r="S20" s="48"/>
      <c r="T20" s="49">
        <f>W20</f>
        <v>5561246.02</v>
      </c>
      <c r="U20" s="50"/>
      <c r="V20" s="51">
        <v>0</v>
      </c>
      <c r="W20" s="51">
        <v>5561246.02</v>
      </c>
      <c r="X20" s="51">
        <v>0</v>
      </c>
    </row>
    <row r="21" spans="1:24" ht="15.75" outlineLevel="2">
      <c r="A21" s="44" t="s">
        <v>77</v>
      </c>
      <c r="B21" s="15" t="s">
        <v>21</v>
      </c>
      <c r="C21" s="15"/>
      <c r="D21" s="15"/>
      <c r="E21" s="15" t="s">
        <v>72</v>
      </c>
      <c r="F21" s="15"/>
      <c r="G21" s="15"/>
      <c r="H21" s="15"/>
      <c r="I21" s="15"/>
      <c r="J21" s="15"/>
      <c r="K21" s="15"/>
      <c r="L21" s="15"/>
      <c r="M21" s="6">
        <f t="shared" si="0"/>
        <v>10532929.06</v>
      </c>
      <c r="N21" s="7">
        <v>0</v>
      </c>
      <c r="O21" s="7">
        <v>10532929.06</v>
      </c>
      <c r="P21" s="48">
        <v>0</v>
      </c>
      <c r="Q21" s="48"/>
      <c r="R21" s="48"/>
      <c r="S21" s="48"/>
      <c r="T21" s="49">
        <f>W21</f>
        <v>10532929.06</v>
      </c>
      <c r="U21" s="50"/>
      <c r="V21" s="51">
        <v>0</v>
      </c>
      <c r="W21" s="51">
        <v>10532929.06</v>
      </c>
      <c r="X21" s="51">
        <v>0</v>
      </c>
    </row>
    <row r="22" spans="1:24" ht="15.75" hidden="1" outlineLevel="2">
      <c r="A22" s="44"/>
      <c r="B22" s="15" t="s">
        <v>21</v>
      </c>
      <c r="C22" s="15"/>
      <c r="D22" s="15"/>
      <c r="E22" s="15" t="s">
        <v>73</v>
      </c>
      <c r="F22" s="15"/>
      <c r="G22" s="15"/>
      <c r="H22" s="15"/>
      <c r="I22" s="15"/>
      <c r="J22" s="15"/>
      <c r="K22" s="15"/>
      <c r="L22" s="15"/>
      <c r="M22" s="6">
        <f t="shared" si="0"/>
        <v>0</v>
      </c>
      <c r="N22" s="7"/>
      <c r="O22" s="45"/>
      <c r="P22" s="48">
        <f>230507.56-230507.56</f>
        <v>0</v>
      </c>
      <c r="Q22" s="48"/>
      <c r="R22" s="48"/>
      <c r="S22" s="48"/>
      <c r="T22" s="49"/>
      <c r="U22" s="50"/>
      <c r="V22" s="51"/>
      <c r="W22" s="51"/>
      <c r="X22" s="51"/>
    </row>
    <row r="23" spans="1:24" ht="15.75" outlineLevel="2">
      <c r="A23" s="44" t="s">
        <v>78</v>
      </c>
      <c r="B23" s="15" t="s">
        <v>21</v>
      </c>
      <c r="C23" s="15"/>
      <c r="D23" s="15"/>
      <c r="E23" s="15" t="s">
        <v>73</v>
      </c>
      <c r="F23" s="15"/>
      <c r="G23" s="15"/>
      <c r="H23" s="15"/>
      <c r="I23" s="15"/>
      <c r="J23" s="15"/>
      <c r="K23" s="15"/>
      <c r="L23" s="15"/>
      <c r="M23" s="6">
        <f t="shared" si="0"/>
        <v>831000</v>
      </c>
      <c r="N23" s="7">
        <v>0</v>
      </c>
      <c r="O23" s="7">
        <v>0</v>
      </c>
      <c r="P23" s="48">
        <v>831000</v>
      </c>
      <c r="Q23" s="48"/>
      <c r="R23" s="48"/>
      <c r="S23" s="48"/>
      <c r="T23" s="49">
        <f>X23</f>
        <v>830990.78</v>
      </c>
      <c r="U23" s="50"/>
      <c r="V23" s="51">
        <v>0</v>
      </c>
      <c r="W23" s="51">
        <v>0</v>
      </c>
      <c r="X23" s="51">
        <v>830990.78</v>
      </c>
    </row>
    <row r="24" spans="1:24" ht="15.75" outlineLevel="2">
      <c r="A24" s="44" t="s">
        <v>78</v>
      </c>
      <c r="B24" s="15" t="s">
        <v>21</v>
      </c>
      <c r="C24" s="15"/>
      <c r="D24" s="15"/>
      <c r="E24" s="15" t="s">
        <v>74</v>
      </c>
      <c r="F24" s="15"/>
      <c r="G24" s="15"/>
      <c r="H24" s="15"/>
      <c r="I24" s="15"/>
      <c r="J24" s="15"/>
      <c r="K24" s="15"/>
      <c r="L24" s="15"/>
      <c r="M24" s="6">
        <f t="shared" si="0"/>
        <v>1623900</v>
      </c>
      <c r="N24" s="7">
        <v>0</v>
      </c>
      <c r="O24" s="7">
        <v>0</v>
      </c>
      <c r="P24" s="48">
        <v>1623900</v>
      </c>
      <c r="Q24" s="48"/>
      <c r="R24" s="48"/>
      <c r="S24" s="48"/>
      <c r="T24" s="49">
        <f>X24</f>
        <v>1614572.94</v>
      </c>
      <c r="U24" s="50"/>
      <c r="V24" s="51">
        <v>0</v>
      </c>
      <c r="W24" s="51">
        <v>0</v>
      </c>
      <c r="X24" s="51">
        <v>1614572.94</v>
      </c>
    </row>
    <row r="25" spans="1:24" ht="63" hidden="1" outlineLevel="3">
      <c r="A25" s="14" t="s">
        <v>60</v>
      </c>
      <c r="B25" s="15" t="s">
        <v>30</v>
      </c>
      <c r="C25" s="15" t="s">
        <v>11</v>
      </c>
      <c r="D25" s="15" t="s">
        <v>11</v>
      </c>
      <c r="E25" s="15" t="s">
        <v>34</v>
      </c>
      <c r="F25" s="15" t="s">
        <v>13</v>
      </c>
      <c r="G25" s="15" t="s">
        <v>13</v>
      </c>
      <c r="H25" s="15"/>
      <c r="I25" s="15"/>
      <c r="J25" s="15"/>
      <c r="K25" s="15"/>
      <c r="L25" s="15"/>
      <c r="M25" s="6">
        <f t="shared" si="0"/>
        <v>0</v>
      </c>
      <c r="N25" s="7"/>
      <c r="O25" s="7"/>
      <c r="P25" s="7"/>
      <c r="Q25" s="7"/>
      <c r="R25" s="7"/>
      <c r="S25" s="7"/>
      <c r="T25" s="6">
        <f>V25+W25+X25</f>
        <v>0</v>
      </c>
      <c r="U25" s="32"/>
      <c r="V25" s="51"/>
      <c r="W25" s="51"/>
      <c r="X25" s="51"/>
    </row>
    <row r="26" spans="1:24" ht="94.5" hidden="1" outlineLevel="4">
      <c r="A26" s="14" t="s">
        <v>35</v>
      </c>
      <c r="B26" s="15" t="s">
        <v>30</v>
      </c>
      <c r="C26" s="15" t="s">
        <v>11</v>
      </c>
      <c r="D26" s="15" t="s">
        <v>11</v>
      </c>
      <c r="E26" s="15" t="s">
        <v>36</v>
      </c>
      <c r="F26" s="15" t="s">
        <v>13</v>
      </c>
      <c r="G26" s="15" t="s">
        <v>13</v>
      </c>
      <c r="H26" s="15"/>
      <c r="I26" s="15"/>
      <c r="J26" s="15"/>
      <c r="K26" s="15"/>
      <c r="L26" s="15"/>
      <c r="M26" s="6">
        <v>7524900</v>
      </c>
      <c r="N26" s="7"/>
      <c r="O26" s="7"/>
      <c r="P26" s="7"/>
      <c r="Q26" s="7"/>
      <c r="R26" s="7"/>
      <c r="S26" s="7"/>
      <c r="T26" s="6"/>
      <c r="U26" s="32"/>
      <c r="V26" s="51"/>
      <c r="W26" s="51"/>
      <c r="X26" s="51"/>
    </row>
    <row r="27" spans="1:24" ht="31.5" hidden="1">
      <c r="A27" s="14" t="s">
        <v>37</v>
      </c>
      <c r="B27" s="15" t="s">
        <v>38</v>
      </c>
      <c r="C27" s="15" t="s">
        <v>11</v>
      </c>
      <c r="D27" s="15" t="s">
        <v>11</v>
      </c>
      <c r="E27" s="15" t="s">
        <v>12</v>
      </c>
      <c r="F27" s="15" t="s">
        <v>13</v>
      </c>
      <c r="G27" s="15" t="s">
        <v>13</v>
      </c>
      <c r="H27" s="15"/>
      <c r="I27" s="15"/>
      <c r="J27" s="15"/>
      <c r="K27" s="15"/>
      <c r="L27" s="15"/>
      <c r="M27" s="6">
        <v>8676939</v>
      </c>
      <c r="N27" s="7"/>
      <c r="O27" s="7"/>
      <c r="P27" s="7"/>
      <c r="Q27" s="7"/>
      <c r="R27" s="7"/>
      <c r="S27" s="7"/>
      <c r="T27" s="6"/>
      <c r="U27" s="32"/>
      <c r="V27" s="51"/>
      <c r="W27" s="51"/>
      <c r="X27" s="51"/>
    </row>
    <row r="28" spans="1:24" ht="63" hidden="1" outlineLevel="1">
      <c r="A28" s="14" t="s">
        <v>39</v>
      </c>
      <c r="B28" s="15" t="s">
        <v>38</v>
      </c>
      <c r="C28" s="15" t="s">
        <v>11</v>
      </c>
      <c r="D28" s="15" t="s">
        <v>11</v>
      </c>
      <c r="E28" s="15" t="s">
        <v>40</v>
      </c>
      <c r="F28" s="15" t="s">
        <v>13</v>
      </c>
      <c r="G28" s="15" t="s">
        <v>13</v>
      </c>
      <c r="H28" s="15"/>
      <c r="I28" s="15"/>
      <c r="J28" s="15"/>
      <c r="K28" s="15"/>
      <c r="L28" s="15"/>
      <c r="M28" s="6">
        <v>8676939</v>
      </c>
      <c r="N28" s="7"/>
      <c r="O28" s="7"/>
      <c r="P28" s="7"/>
      <c r="Q28" s="7"/>
      <c r="R28" s="7"/>
      <c r="S28" s="7"/>
      <c r="T28" s="6"/>
      <c r="U28" s="32"/>
      <c r="V28" s="51"/>
      <c r="W28" s="51"/>
      <c r="X28" s="51"/>
    </row>
    <row r="29" spans="1:24" ht="63" hidden="1" outlineLevel="2">
      <c r="A29" s="14" t="s">
        <v>41</v>
      </c>
      <c r="B29" s="15" t="s">
        <v>38</v>
      </c>
      <c r="C29" s="15" t="s">
        <v>11</v>
      </c>
      <c r="D29" s="15" t="s">
        <v>11</v>
      </c>
      <c r="E29" s="15" t="s">
        <v>40</v>
      </c>
      <c r="F29" s="15" t="s">
        <v>13</v>
      </c>
      <c r="G29" s="15" t="s">
        <v>13</v>
      </c>
      <c r="H29" s="15"/>
      <c r="I29" s="15"/>
      <c r="J29" s="15"/>
      <c r="K29" s="15"/>
      <c r="L29" s="15"/>
      <c r="M29" s="6">
        <v>8676939</v>
      </c>
      <c r="N29" s="7"/>
      <c r="O29" s="7"/>
      <c r="P29" s="7"/>
      <c r="Q29" s="7"/>
      <c r="R29" s="7"/>
      <c r="S29" s="7"/>
      <c r="T29" s="6"/>
      <c r="U29" s="32"/>
      <c r="V29" s="51"/>
      <c r="W29" s="51"/>
      <c r="X29" s="51"/>
    </row>
    <row r="30" spans="1:24" ht="63" outlineLevel="3">
      <c r="A30" s="14" t="s">
        <v>61</v>
      </c>
      <c r="B30" s="15" t="s">
        <v>38</v>
      </c>
      <c r="C30" s="15" t="s">
        <v>11</v>
      </c>
      <c r="D30" s="15" t="s">
        <v>11</v>
      </c>
      <c r="E30" s="15" t="s">
        <v>42</v>
      </c>
      <c r="F30" s="15" t="s">
        <v>13</v>
      </c>
      <c r="G30" s="15" t="s">
        <v>13</v>
      </c>
      <c r="H30" s="15"/>
      <c r="I30" s="15"/>
      <c r="J30" s="15"/>
      <c r="K30" s="15"/>
      <c r="L30" s="15"/>
      <c r="M30" s="6">
        <f>N30+O30+P30</f>
        <v>11187500</v>
      </c>
      <c r="N30" s="7">
        <v>0</v>
      </c>
      <c r="O30" s="7">
        <f>8568100+1165000</f>
        <v>9733100</v>
      </c>
      <c r="P30" s="7">
        <f>1280300+174100</f>
        <v>1454400</v>
      </c>
      <c r="Q30" s="7"/>
      <c r="R30" s="7"/>
      <c r="S30" s="7"/>
      <c r="T30" s="6">
        <f>V30+W30+X30</f>
        <v>11187500</v>
      </c>
      <c r="U30" s="32"/>
      <c r="V30" s="51">
        <v>0</v>
      </c>
      <c r="W30" s="51">
        <f>8568100+1165000</f>
        <v>9733100</v>
      </c>
      <c r="X30" s="51">
        <f>1280300+174100</f>
        <v>1454400</v>
      </c>
    </row>
    <row r="31" spans="1:24" ht="63" hidden="1" outlineLevel="4">
      <c r="A31" s="14" t="s">
        <v>43</v>
      </c>
      <c r="B31" s="15" t="s">
        <v>38</v>
      </c>
      <c r="C31" s="15" t="s">
        <v>11</v>
      </c>
      <c r="D31" s="15" t="s">
        <v>11</v>
      </c>
      <c r="E31" s="15" t="s">
        <v>44</v>
      </c>
      <c r="F31" s="15" t="s">
        <v>13</v>
      </c>
      <c r="G31" s="15" t="s">
        <v>13</v>
      </c>
      <c r="H31" s="15"/>
      <c r="I31" s="15"/>
      <c r="J31" s="15"/>
      <c r="K31" s="15"/>
      <c r="L31" s="15"/>
      <c r="M31" s="6">
        <v>8676939</v>
      </c>
      <c r="N31" s="7"/>
      <c r="O31" s="7"/>
      <c r="P31" s="7"/>
      <c r="Q31" s="7"/>
      <c r="R31" s="7"/>
      <c r="S31" s="7"/>
      <c r="T31" s="6"/>
      <c r="U31" s="32"/>
      <c r="V31" s="51"/>
      <c r="W31" s="51"/>
      <c r="X31" s="51"/>
    </row>
    <row r="32" spans="1:24" ht="31.5" hidden="1" collapsed="1">
      <c r="A32" s="14" t="s">
        <v>45</v>
      </c>
      <c r="B32" s="15" t="s">
        <v>46</v>
      </c>
      <c r="C32" s="15" t="s">
        <v>11</v>
      </c>
      <c r="D32" s="15" t="s">
        <v>11</v>
      </c>
      <c r="E32" s="15" t="s">
        <v>12</v>
      </c>
      <c r="F32" s="15" t="s">
        <v>13</v>
      </c>
      <c r="G32" s="15" t="s">
        <v>13</v>
      </c>
      <c r="H32" s="15"/>
      <c r="I32" s="15"/>
      <c r="J32" s="15"/>
      <c r="K32" s="15"/>
      <c r="L32" s="15"/>
      <c r="M32" s="6">
        <v>3205732</v>
      </c>
      <c r="N32" s="7"/>
      <c r="O32" s="7"/>
      <c r="P32" s="7"/>
      <c r="Q32" s="7"/>
      <c r="R32" s="7"/>
      <c r="S32" s="7"/>
      <c r="T32" s="6"/>
      <c r="U32" s="32"/>
      <c r="V32" s="51"/>
      <c r="W32" s="51"/>
      <c r="X32" s="51"/>
    </row>
    <row r="33" spans="1:24" ht="47.25" hidden="1" outlineLevel="1">
      <c r="A33" s="14" t="s">
        <v>47</v>
      </c>
      <c r="B33" s="15" t="s">
        <v>46</v>
      </c>
      <c r="C33" s="15" t="s">
        <v>11</v>
      </c>
      <c r="D33" s="15" t="s">
        <v>11</v>
      </c>
      <c r="E33" s="15" t="s">
        <v>48</v>
      </c>
      <c r="F33" s="15" t="s">
        <v>13</v>
      </c>
      <c r="G33" s="15" t="s">
        <v>13</v>
      </c>
      <c r="H33" s="15"/>
      <c r="I33" s="15"/>
      <c r="J33" s="15"/>
      <c r="K33" s="15"/>
      <c r="L33" s="15"/>
      <c r="M33" s="6">
        <v>3205732</v>
      </c>
      <c r="N33" s="7"/>
      <c r="O33" s="7"/>
      <c r="P33" s="7"/>
      <c r="Q33" s="7"/>
      <c r="R33" s="7"/>
      <c r="S33" s="7"/>
      <c r="T33" s="6"/>
      <c r="U33" s="32"/>
      <c r="V33" s="51"/>
      <c r="W33" s="51"/>
      <c r="X33" s="51"/>
    </row>
    <row r="34" spans="1:24" ht="63" hidden="1" outlineLevel="2">
      <c r="A34" s="14" t="s">
        <v>49</v>
      </c>
      <c r="B34" s="15" t="s">
        <v>46</v>
      </c>
      <c r="C34" s="15" t="s">
        <v>11</v>
      </c>
      <c r="D34" s="15" t="s">
        <v>11</v>
      </c>
      <c r="E34" s="15" t="s">
        <v>50</v>
      </c>
      <c r="F34" s="15" t="s">
        <v>13</v>
      </c>
      <c r="G34" s="15" t="s">
        <v>13</v>
      </c>
      <c r="H34" s="15"/>
      <c r="I34" s="15"/>
      <c r="J34" s="15"/>
      <c r="K34" s="15"/>
      <c r="L34" s="15"/>
      <c r="M34" s="6">
        <v>3205732</v>
      </c>
      <c r="N34" s="7"/>
      <c r="O34" s="7"/>
      <c r="P34" s="7"/>
      <c r="Q34" s="7"/>
      <c r="R34" s="7"/>
      <c r="S34" s="7"/>
      <c r="T34" s="6"/>
      <c r="U34" s="32"/>
      <c r="V34" s="51"/>
      <c r="W34" s="51"/>
      <c r="X34" s="51"/>
    </row>
    <row r="35" spans="1:24" ht="78.75" outlineLevel="3">
      <c r="A35" s="14" t="s">
        <v>75</v>
      </c>
      <c r="B35" s="15" t="s">
        <v>46</v>
      </c>
      <c r="C35" s="15" t="s">
        <v>11</v>
      </c>
      <c r="D35" s="15" t="s">
        <v>11</v>
      </c>
      <c r="E35" s="15" t="s">
        <v>76</v>
      </c>
      <c r="F35" s="15" t="s">
        <v>13</v>
      </c>
      <c r="G35" s="15" t="s">
        <v>13</v>
      </c>
      <c r="H35" s="15"/>
      <c r="I35" s="15"/>
      <c r="J35" s="15"/>
      <c r="K35" s="15"/>
      <c r="L35" s="15"/>
      <c r="M35" s="6">
        <f>N35+O35+P35</f>
        <v>20538100</v>
      </c>
      <c r="N35" s="7">
        <v>19926000</v>
      </c>
      <c r="O35" s="7">
        <v>406700</v>
      </c>
      <c r="P35" s="7">
        <v>205400</v>
      </c>
      <c r="Q35" s="7"/>
      <c r="R35" s="7"/>
      <c r="S35" s="7"/>
      <c r="T35" s="6">
        <f>V35+W35+X35</f>
        <v>15887723.95</v>
      </c>
      <c r="U35" s="32"/>
      <c r="V35" s="51">
        <v>15414255.4</v>
      </c>
      <c r="W35" s="51">
        <v>314576.61</v>
      </c>
      <c r="X35" s="51">
        <v>158891.94</v>
      </c>
    </row>
    <row r="36" spans="1:24" ht="78.75" hidden="1" outlineLevel="4">
      <c r="A36" s="14" t="s">
        <v>51</v>
      </c>
      <c r="B36" s="15" t="s">
        <v>46</v>
      </c>
      <c r="C36" s="15" t="s">
        <v>11</v>
      </c>
      <c r="D36" s="15" t="s">
        <v>11</v>
      </c>
      <c r="E36" s="15" t="s">
        <v>52</v>
      </c>
      <c r="F36" s="15" t="s">
        <v>13</v>
      </c>
      <c r="G36" s="15" t="s">
        <v>13</v>
      </c>
      <c r="H36" s="15"/>
      <c r="I36" s="15"/>
      <c r="J36" s="15"/>
      <c r="K36" s="15"/>
      <c r="L36" s="15"/>
      <c r="M36" s="6">
        <v>1673132</v>
      </c>
      <c r="N36" s="7"/>
      <c r="O36" s="7"/>
      <c r="P36" s="7"/>
      <c r="Q36" s="7"/>
      <c r="R36" s="7"/>
      <c r="S36" s="7"/>
      <c r="T36" s="6"/>
      <c r="U36" s="32"/>
      <c r="V36" s="6"/>
      <c r="W36" s="6"/>
      <c r="X36" s="6"/>
    </row>
    <row r="37" spans="1:24" ht="63" hidden="1" outlineLevel="3" collapsed="1">
      <c r="A37" s="14" t="s">
        <v>62</v>
      </c>
      <c r="B37" s="15" t="s">
        <v>46</v>
      </c>
      <c r="C37" s="15" t="s">
        <v>11</v>
      </c>
      <c r="D37" s="15" t="s">
        <v>11</v>
      </c>
      <c r="E37" s="15" t="s">
        <v>53</v>
      </c>
      <c r="F37" s="15" t="s">
        <v>13</v>
      </c>
      <c r="G37" s="15" t="s">
        <v>13</v>
      </c>
      <c r="H37" s="15"/>
      <c r="I37" s="15"/>
      <c r="J37" s="15"/>
      <c r="K37" s="15"/>
      <c r="L37" s="15"/>
      <c r="M37" s="6">
        <f>N37+O37+P37</f>
        <v>0</v>
      </c>
      <c r="N37" s="7"/>
      <c r="O37" s="7"/>
      <c r="P37" s="7"/>
      <c r="Q37" s="7"/>
      <c r="R37" s="7"/>
      <c r="S37" s="7"/>
      <c r="T37" s="6">
        <f>V37+W37+X37</f>
        <v>0</v>
      </c>
      <c r="U37" s="32"/>
      <c r="V37" s="6"/>
      <c r="W37" s="6"/>
      <c r="X37" s="6"/>
    </row>
    <row r="38" spans="1:24" ht="78.75" hidden="1" outlineLevel="4">
      <c r="A38" s="14" t="s">
        <v>54</v>
      </c>
      <c r="B38" s="15" t="s">
        <v>46</v>
      </c>
      <c r="C38" s="15" t="s">
        <v>11</v>
      </c>
      <c r="D38" s="15" t="s">
        <v>11</v>
      </c>
      <c r="E38" s="15" t="s">
        <v>55</v>
      </c>
      <c r="F38" s="15" t="s">
        <v>13</v>
      </c>
      <c r="G38" s="15" t="s">
        <v>13</v>
      </c>
      <c r="H38" s="15"/>
      <c r="I38" s="15"/>
      <c r="J38" s="15"/>
      <c r="K38" s="15"/>
      <c r="L38" s="15"/>
      <c r="M38" s="6">
        <v>1532600</v>
      </c>
      <c r="N38" s="7"/>
      <c r="O38" s="7"/>
      <c r="P38" s="7"/>
      <c r="Q38" s="7"/>
      <c r="R38" s="7"/>
      <c r="S38" s="7"/>
      <c r="T38" s="33"/>
      <c r="U38" s="34"/>
      <c r="V38" s="35"/>
      <c r="W38" s="35"/>
      <c r="X38" s="35"/>
    </row>
    <row r="39" spans="1:24" ht="20.25" customHeight="1" collapsed="1">
      <c r="A39" s="71" t="s">
        <v>56</v>
      </c>
      <c r="B39" s="72"/>
      <c r="C39" s="72"/>
      <c r="D39" s="72"/>
      <c r="E39" s="72"/>
      <c r="F39" s="72"/>
      <c r="G39" s="72"/>
      <c r="H39" s="72"/>
      <c r="I39" s="72"/>
      <c r="J39" s="46"/>
      <c r="K39" s="46"/>
      <c r="L39" s="46"/>
      <c r="M39" s="12">
        <f>M9+M14+M19+M30+M35</f>
        <v>131382079.16000001</v>
      </c>
      <c r="N39" s="12">
        <f>N9+N14+N19+N30+N35</f>
        <v>90573309.54</v>
      </c>
      <c r="O39" s="12">
        <f>O9+O14+O19+O30+O35</f>
        <v>32635641.48</v>
      </c>
      <c r="P39" s="12">
        <f>P9+P14+P19+P30+P35</f>
        <v>8173128.14</v>
      </c>
      <c r="Q39" s="13"/>
      <c r="R39" s="13"/>
      <c r="S39" s="13"/>
      <c r="T39" s="12">
        <f>T9+T14+T19+T30+T35</f>
        <v>126649848.27</v>
      </c>
      <c r="U39" s="36"/>
      <c r="V39" s="12">
        <f>V9+V14+V19+V30+V35</f>
        <v>85987721.56</v>
      </c>
      <c r="W39" s="12">
        <f>W9+W14+W19+W30+W35</f>
        <v>32542333.86</v>
      </c>
      <c r="X39" s="12">
        <f>X9+X14+X19+X30+X35</f>
        <v>8119792.85</v>
      </c>
    </row>
    <row r="40" spans="1:24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9"/>
      <c r="X40" s="39"/>
    </row>
    <row r="41" spans="1:24" ht="15.75">
      <c r="A41" s="64" t="s">
        <v>79</v>
      </c>
      <c r="B41" s="65"/>
      <c r="C41" s="65"/>
      <c r="D41" s="65"/>
      <c r="E41" s="65"/>
      <c r="F41" s="40"/>
      <c r="G41" s="40"/>
      <c r="H41" s="40"/>
      <c r="I41" s="40"/>
      <c r="J41" s="40"/>
      <c r="K41" s="40"/>
      <c r="L41" s="40"/>
      <c r="M41" s="41">
        <f>M9+M14+M30+M35</f>
        <v>112832950.10000001</v>
      </c>
      <c r="N41" s="41">
        <f>N9+N14+N30+N35</f>
        <v>90573309.54</v>
      </c>
      <c r="O41" s="41">
        <f>O9+O14+O30+O35</f>
        <v>16541412.42</v>
      </c>
      <c r="P41" s="41">
        <f>P9+P14+P30+P35</f>
        <v>5718228.14</v>
      </c>
      <c r="Q41" s="42"/>
      <c r="R41" s="42"/>
      <c r="S41" s="42"/>
      <c r="T41" s="41">
        <f>T9+T14+T30+T35</f>
        <v>108110109.47</v>
      </c>
      <c r="U41" s="43"/>
      <c r="V41" s="41">
        <f>V9+V14+V30+V35</f>
        <v>85987721.56</v>
      </c>
      <c r="W41" s="41">
        <f>W9+W14+W30+W35</f>
        <v>16448158.780000001</v>
      </c>
      <c r="X41" s="41">
        <f>X9+X14+X30+X35</f>
        <v>5674229.13</v>
      </c>
    </row>
    <row r="42" spans="20:24" ht="15">
      <c r="T42" s="1">
        <f>T41/M41*100</f>
        <v>95.81430723400007</v>
      </c>
      <c r="V42" s="1">
        <f>V41/T41*100</f>
        <v>79.53717000338544</v>
      </c>
      <c r="W42" s="1">
        <f>W41/T41*100</f>
        <v>15.2142652159318</v>
      </c>
      <c r="X42" s="1">
        <f>X41/T41*100</f>
        <v>5.248564780682762</v>
      </c>
    </row>
  </sheetData>
  <sheetProtection/>
  <mergeCells count="9">
    <mergeCell ref="A41:E41"/>
    <mergeCell ref="V4:X4"/>
    <mergeCell ref="A2:U2"/>
    <mergeCell ref="A39:I39"/>
    <mergeCell ref="M4:M5"/>
    <mergeCell ref="A4:A5"/>
    <mergeCell ref="B4:B5"/>
    <mergeCell ref="E4:E5"/>
    <mergeCell ref="T4:T5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Шлоева Ольга Николаевна</dc:creator>
  <cp:keywords/>
  <dc:description/>
  <cp:lastModifiedBy>Шлоева Ольга Николаевна</cp:lastModifiedBy>
  <cp:lastPrinted>2021-02-03T13:50:31Z</cp:lastPrinted>
  <dcterms:created xsi:type="dcterms:W3CDTF">2019-05-08T12:37:00Z</dcterms:created>
  <dcterms:modified xsi:type="dcterms:W3CDTF">2023-05-05T07:22:26Z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27.10.2015 14_31_18)</vt:lpwstr>
  </property>
  <property fmtid="{D5CDD505-2E9C-101B-9397-08002B2CF9AE}" pid="3" name="Версия клиента">
    <vt:lpwstr>19.1.2.12270</vt:lpwstr>
  </property>
  <property fmtid="{D5CDD505-2E9C-101B-9397-08002B2CF9AE}" pid="4" name="Версия базы">
    <vt:lpwstr>19.1.1160.3308885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192.168.5.12, 1433</vt:lpwstr>
  </property>
  <property fmtid="{D5CDD505-2E9C-101B-9397-08002B2CF9AE}" pid="7" name="База">
    <vt:lpwstr>b_d_2019</vt:lpwstr>
  </property>
  <property fmtid="{D5CDD505-2E9C-101B-9397-08002B2CF9AE}" pid="8" name="Пользователь">
    <vt:lpwstr>budg_4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27.10.2015 14:31:18)</vt:lpwstr>
  </property>
  <property fmtid="{D5CDD505-2E9C-101B-9397-08002B2CF9AE}" pid="11" name="Код отчета">
    <vt:lpwstr>6107729C77614A509F16B7A9EA094D</vt:lpwstr>
  </property>
  <property fmtid="{D5CDD505-2E9C-101B-9397-08002B2CF9AE}" pid="12" name="Локальная база">
    <vt:lpwstr>не используется</vt:lpwstr>
  </property>
</Properties>
</file>