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 опубликованию\Постановления\2020\10\P_536_O\"/>
    </mc:Choice>
  </mc:AlternateContent>
  <bookViews>
    <workbookView xWindow="240" yWindow="15" windowWidth="19995" windowHeight="8190"/>
  </bookViews>
  <sheets>
    <sheet name="Пр 1" sheetId="2" r:id="rId1"/>
    <sheet name="Пр 2" sheetId="4" r:id="rId2"/>
    <sheet name="Пр 3 " sheetId="6" r:id="rId3"/>
    <sheet name="пр 4" sheetId="7" r:id="rId4"/>
  </sheets>
  <calcPr calcId="162913"/>
</workbook>
</file>

<file path=xl/calcChain.xml><?xml version="1.0" encoding="utf-8"?>
<calcChain xmlns="http://schemas.openxmlformats.org/spreadsheetml/2006/main">
  <c r="K9" i="2" l="1"/>
  <c r="L24" i="4" l="1"/>
  <c r="K24" i="4"/>
  <c r="L15" i="4" l="1"/>
  <c r="K15" i="4"/>
  <c r="L11" i="4"/>
  <c r="K11" i="4"/>
  <c r="J24" i="4" l="1"/>
  <c r="J15" i="4"/>
  <c r="J13" i="4"/>
  <c r="J11" i="4"/>
  <c r="J16" i="2"/>
  <c r="J11" i="2"/>
  <c r="L12" i="4" l="1"/>
  <c r="L13" i="4"/>
  <c r="K12" i="4"/>
  <c r="K13" i="4"/>
  <c r="L28" i="4" l="1"/>
  <c r="K28" i="4"/>
  <c r="K23" i="4"/>
  <c r="L23" i="4"/>
  <c r="K10" i="6" l="1"/>
  <c r="L10" i="6"/>
  <c r="K11" i="6"/>
  <c r="L11" i="6"/>
  <c r="L9" i="2" l="1"/>
  <c r="J9" i="2"/>
  <c r="J24" i="2" l="1"/>
  <c r="J23" i="2"/>
  <c r="K23" i="2" l="1"/>
  <c r="L23" i="2"/>
  <c r="K22" i="2"/>
  <c r="L22" i="2"/>
  <c r="J22" i="2"/>
  <c r="K19" i="4" l="1"/>
  <c r="J19" i="4"/>
  <c r="L30" i="4" l="1"/>
  <c r="K30" i="4"/>
  <c r="J30" i="4"/>
  <c r="L22" i="4"/>
  <c r="K22" i="4"/>
  <c r="J23" i="4"/>
  <c r="J22" i="4" s="1"/>
  <c r="L18" i="4"/>
  <c r="J18" i="4"/>
  <c r="K18" i="4"/>
  <c r="L14" i="4"/>
  <c r="K14" i="4"/>
  <c r="J14" i="4"/>
  <c r="L10" i="4"/>
  <c r="J10" i="4"/>
  <c r="K10" i="4"/>
  <c r="K9" i="4" s="1"/>
  <c r="J9" i="4" l="1"/>
  <c r="L9" i="4"/>
  <c r="L32" i="4" s="1"/>
  <c r="L33" i="4" s="1"/>
  <c r="L24" i="2"/>
  <c r="K24" i="2"/>
  <c r="J32" i="4"/>
  <c r="J33" i="4" s="1"/>
  <c r="K32" i="4"/>
  <c r="K33" i="4" s="1"/>
  <c r="K9" i="6" l="1"/>
  <c r="K12" i="6" s="1"/>
  <c r="K13" i="6" s="1"/>
  <c r="L9" i="6"/>
  <c r="L12" i="6" s="1"/>
  <c r="L13" i="6" s="1"/>
  <c r="J9" i="6"/>
  <c r="J12" i="6" s="1"/>
  <c r="J13" i="6" l="1"/>
  <c r="K15" i="2" l="1"/>
  <c r="K21" i="2" s="1"/>
  <c r="L15" i="2"/>
  <c r="L21" i="2" s="1"/>
  <c r="J15" i="2"/>
  <c r="J21" i="2" s="1"/>
</calcChain>
</file>

<file path=xl/sharedStrings.xml><?xml version="1.0" encoding="utf-8"?>
<sst xmlns="http://schemas.openxmlformats.org/spreadsheetml/2006/main" count="328" uniqueCount="164">
  <si>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</si>
  <si>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</si>
  <si>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</si>
  <si>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</si>
  <si>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</si>
  <si>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</si>
  <si>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</si>
  <si>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</si>
  <si>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</si>
  <si>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</si>
  <si>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</si>
  <si>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</si>
  <si>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</si>
  <si>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</si>
  <si>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</si>
  <si>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</si>
  <si>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</si>
  <si>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</si>
  <si>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</si>
  <si>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</si>
  <si>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</si>
  <si>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</si>
  <si>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</si>
  <si>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</si>
  <si>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</si>
  <si>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</si>
  <si>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</si>
  <si>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</si>
  <si>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</si>
  <si>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</si>
  <si>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</si>
  <si>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</si>
  <si>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</si>
  <si>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</si>
  <si>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</si>
  <si>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</si>
  <si>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</si>
  <si>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</si>
  <si>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</si>
  <si>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</si>
  <si>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</si>
  <si>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</si>
  <si>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</si>
  <si>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</si>
  <si>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</si>
  <si>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</si>
  <si>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</si>
  <si>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</si>
  <si>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</si>
  <si>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</si>
  <si>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</si>
  <si>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</si>
  <si>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</si>
  <si>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</si>
  <si>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</si>
  <si>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</si>
  <si>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</si>
  <si>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</si>
  <si>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</si>
  <si>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</si>
  <si>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</si>
  <si>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</si>
  <si>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</si>
  <si>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</si>
  <si>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</si>
  <si>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</si>
  <si>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</si>
  <si>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</si>
  <si>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</si>
  <si>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</si>
  <si>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</si>
  <si>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</si>
  <si>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</si>
  <si>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</si>
  <si>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</si>
  <si>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</si>
  <si>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</si>
  <si>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</si>
  <si>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</si>
  <si>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</si>
  <si>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</si>
  <si>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</si>
  <si>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</si>
  <si>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</si>
  <si>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</si>
  <si>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</si>
  <si>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</si>
  <si>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</si>
  <si>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</si>
  <si>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</si>
  <si>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</si>
  <si>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</si>
  <si>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</si>
  <si>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</si>
  <si>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</si>
  <si>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</si>
  <si>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</si>
  <si>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</si>
  <si>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</si>
  <si>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</si>
  <si>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</si>
  <si>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</si>
  <si>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</si>
  <si>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</si>
  <si>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</si>
  <si>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</si>
  <si>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</si>
  <si>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</si>
  <si>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</si>
  <si>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</si>
  <si>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</si>
  <si>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</si>
  <si>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</si>
  <si>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1201</t>
  </si>
  <si>
    <t>Количество телепередач, час</t>
  </si>
  <si>
    <t>Основное мероприятие "Освещение деятельности органов местного самоуправления в средствах массовой информации"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</si>
  <si>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</si>
  <si>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</si>
  <si>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</si>
  <si>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</si>
  <si>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</si>
  <si>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</si>
  <si>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Подпрограмма 3 «Освещение вопросов деятельности Администрации округа Муром»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</si>
  <si>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</si>
  <si>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</si>
  <si>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</si>
  <si>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</si>
  <si>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</si>
  <si>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</si>
  <si>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</si>
  <si>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</si>
  <si>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</si>
  <si>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</si>
  <si>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</si>
  <si>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</si>
  <si>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</si>
  <si>
    <t>3.3</t>
  </si>
  <si>
    <t>МБУ округа Муром «Отдел туризма»</t>
  </si>
  <si>
    <t>0412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</si>
  <si>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</si>
  <si>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</si>
  <si>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</si>
  <si>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</si>
  <si>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</si>
  <si>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</si>
  <si>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1010170080</t>
  </si>
  <si>
    <t>10101S0080</t>
  </si>
  <si>
    <t>1.3</t>
  </si>
  <si>
    <t>2.4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</si>
  <si>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</si>
  <si>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</si>
  <si>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</si>
  <si>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</si>
  <si>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>Услуга 1. Оказание туристско-информационных услуг</t>
  </si>
  <si>
    <t>Услуга 2. Осуществление экскурсионного обслуживания</t>
  </si>
  <si>
    <t xml:space="preserve">Количество посещений </t>
  </si>
  <si>
    <t xml:space="preserve">Число экскурсий </t>
  </si>
  <si>
    <t>Осуществление экскурсионного обслуживания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</si>
  <si>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услуг; Осуществление экскурсионного обслуживания</t>
  </si>
  <si>
    <t>Приложение 1
к муниципальной  программе округа Муром 
«Муниципальное управление» на 2020-2022 гг.</t>
  </si>
  <si>
    <t>Приложение 2
к муниципальной  программе округа Муром 
«Муниципальное управление»  на 2020-2022 гг.</t>
  </si>
  <si>
    <t>Приложение 3 к муниципальной  программе округа Муром «Муниципальное управление»  на 2020-2022 гг.</t>
  </si>
  <si>
    <t>Приложение 4 к муниципальной  программе округа Муром «Муниципальное управление»  на 2020-2022 гг.</t>
  </si>
  <si>
    <t>сводных показателей муниципальных заданий на оказание муниципальных услуг (выполнение работ) муниципальными учреждениями округа Муром ТРК «Муромский меридиан» и "Отдел туризма" в рамках подпрограмм 2 и 3 муниципальной программы округа Муром "Муниципальное управление"  на 2020-2022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</si>
</sst>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9" workbookViewId="0">
      <selection activeCell="M48" sqref="M48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10.5703125" customWidth="1"/>
    <col min="12" max="12" width="9.85546875" bestFit="1" customWidth="1"/>
    <col min="13" max="13" width="11.28515625" customWidth="1"/>
    <col min="14" max="16" width="6.42578125" customWidth="1"/>
  </cols>
  <sheetData>
    <row r="1" spans="1:16" ht="5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49" t="s">
        <v>159</v>
      </c>
      <c r="L1" s="49"/>
      <c r="M1" s="49"/>
      <c r="N1" s="49"/>
      <c r="O1" s="49"/>
      <c r="P1" s="49"/>
    </row>
    <row r="2" spans="1:16" ht="35.25" customHeight="1" x14ac:dyDescent="0.2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6.75" customHeight="1" x14ac:dyDescent="0.25"/>
    <row r="4" spans="1:16" ht="33" customHeight="1" x14ac:dyDescent="0.25">
      <c r="A4" s="48" t="s">
        <v>4</v>
      </c>
      <c r="B4" s="48" t="s">
        <v>5</v>
      </c>
      <c r="C4" s="48" t="s">
        <v>6</v>
      </c>
      <c r="D4" s="48" t="s">
        <v>7</v>
      </c>
      <c r="E4" s="48" t="s">
        <v>8</v>
      </c>
      <c r="F4" s="48"/>
      <c r="G4" s="48"/>
      <c r="H4" s="48"/>
      <c r="I4" s="53" t="s">
        <v>9</v>
      </c>
      <c r="J4" s="48" t="s">
        <v>10</v>
      </c>
      <c r="K4" s="48"/>
      <c r="L4" s="48"/>
      <c r="M4" s="48" t="s">
        <v>11</v>
      </c>
      <c r="N4" s="48">
        <v>2020</v>
      </c>
      <c r="O4" s="48">
        <v>2021</v>
      </c>
      <c r="P4" s="48">
        <v>2022</v>
      </c>
    </row>
    <row r="5" spans="1:16" x14ac:dyDescent="0.25">
      <c r="A5" s="48"/>
      <c r="B5" s="48"/>
      <c r="C5" s="48"/>
      <c r="D5" s="48"/>
      <c r="E5" s="48" t="s">
        <v>12</v>
      </c>
      <c r="F5" s="2" t="s">
        <v>13</v>
      </c>
      <c r="G5" s="48" t="s">
        <v>15</v>
      </c>
      <c r="H5" s="48" t="s">
        <v>16</v>
      </c>
      <c r="I5" s="54"/>
      <c r="J5" s="50">
        <v>2020</v>
      </c>
      <c r="K5" s="50">
        <v>2021</v>
      </c>
      <c r="L5" s="50">
        <v>2022</v>
      </c>
      <c r="M5" s="48"/>
      <c r="N5" s="48"/>
      <c r="O5" s="48"/>
      <c r="P5" s="48"/>
    </row>
    <row r="6" spans="1:16" ht="15" customHeight="1" x14ac:dyDescent="0.25">
      <c r="A6" s="48"/>
      <c r="B6" s="48"/>
      <c r="C6" s="48"/>
      <c r="D6" s="48"/>
      <c r="E6" s="48"/>
      <c r="F6" s="2" t="s">
        <v>14</v>
      </c>
      <c r="G6" s="48"/>
      <c r="H6" s="48"/>
      <c r="I6" s="55"/>
      <c r="J6" s="51"/>
      <c r="K6" s="51"/>
      <c r="L6" s="51"/>
      <c r="M6" s="48"/>
      <c r="N6" s="48"/>
      <c r="O6" s="48"/>
      <c r="P6" s="48"/>
    </row>
    <row r="7" spans="1:16" ht="26.25" customHeight="1" x14ac:dyDescent="0.25">
      <c r="A7" s="47" t="s">
        <v>80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6.5" customHeight="1" x14ac:dyDescent="0.25">
      <c r="A8" s="47" t="s">
        <v>81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41.25" customHeight="1" x14ac:dyDescent="0.25">
      <c r="A9" s="13" t="s">
        <v>17</v>
      </c>
      <c r="B9" s="13" t="s">
        <v>104</v>
      </c>
      <c r="C9" s="13" t="s">
        <v>46</v>
      </c>
      <c r="D9" s="13"/>
      <c r="E9" s="14" t="s">
        <v>26</v>
      </c>
      <c r="F9" s="14" t="s">
        <v>32</v>
      </c>
      <c r="G9" s="14" t="s">
        <v>33</v>
      </c>
      <c r="H9" s="15" t="s">
        <v>29</v>
      </c>
      <c r="I9" s="16"/>
      <c r="J9" s="17">
        <f>J10+J11+J13+J12</f>
        <v>33541.1</v>
      </c>
      <c r="K9" s="17">
        <f>K10+K11+K13+K12</f>
        <v>33300.699999999997</v>
      </c>
      <c r="L9" s="17">
        <f t="shared" ref="L9" si="0">L10+L11+L13+L12</f>
        <v>33300.699999999997</v>
      </c>
      <c r="M9" s="57" t="s">
        <v>89</v>
      </c>
      <c r="N9" s="67">
        <v>2</v>
      </c>
      <c r="O9" s="67">
        <v>2</v>
      </c>
      <c r="P9" s="67">
        <v>2</v>
      </c>
    </row>
    <row r="10" spans="1:16" ht="54" customHeight="1" x14ac:dyDescent="0.25">
      <c r="A10" s="4" t="s">
        <v>19</v>
      </c>
      <c r="B10" s="3" t="s">
        <v>34</v>
      </c>
      <c r="C10" s="3" t="s">
        <v>21</v>
      </c>
      <c r="D10" s="3"/>
      <c r="E10" s="8" t="s">
        <v>26</v>
      </c>
      <c r="F10" s="8" t="s">
        <v>27</v>
      </c>
      <c r="G10" s="8" t="s">
        <v>118</v>
      </c>
      <c r="H10" s="10" t="s">
        <v>97</v>
      </c>
      <c r="I10" s="9" t="s">
        <v>30</v>
      </c>
      <c r="J10" s="11">
        <v>1754.3</v>
      </c>
      <c r="K10" s="11">
        <v>1741.2</v>
      </c>
      <c r="L10" s="11">
        <v>1741.2</v>
      </c>
      <c r="M10" s="58"/>
      <c r="N10" s="68"/>
      <c r="O10" s="68"/>
      <c r="P10" s="68"/>
    </row>
    <row r="11" spans="1:16" ht="67.5" customHeight="1" x14ac:dyDescent="0.25">
      <c r="A11" s="4" t="s">
        <v>20</v>
      </c>
      <c r="B11" s="3" t="s">
        <v>120</v>
      </c>
      <c r="C11" s="3" t="s">
        <v>44</v>
      </c>
      <c r="D11" s="3"/>
      <c r="E11" s="8" t="s">
        <v>26</v>
      </c>
      <c r="F11" s="8" t="s">
        <v>28</v>
      </c>
      <c r="G11" s="8" t="s">
        <v>119</v>
      </c>
      <c r="H11" s="10" t="s">
        <v>97</v>
      </c>
      <c r="I11" s="9" t="s">
        <v>30</v>
      </c>
      <c r="J11" s="11">
        <f>23453.8+83.2+7083.1</f>
        <v>30620.1</v>
      </c>
      <c r="K11" s="11">
        <v>30392.799999999999</v>
      </c>
      <c r="L11" s="11">
        <v>30392.799999999999</v>
      </c>
      <c r="M11" s="58"/>
      <c r="N11" s="68"/>
      <c r="O11" s="68"/>
      <c r="P11" s="68"/>
    </row>
    <row r="12" spans="1:16" ht="76.5" customHeight="1" x14ac:dyDescent="0.25">
      <c r="A12" s="4" t="s">
        <v>147</v>
      </c>
      <c r="B12" s="6" t="s">
        <v>143</v>
      </c>
      <c r="C12" s="6" t="s">
        <v>144</v>
      </c>
      <c r="D12" s="7"/>
      <c r="E12" s="8" t="s">
        <v>26</v>
      </c>
      <c r="F12" s="8" t="s">
        <v>138</v>
      </c>
      <c r="G12" s="8" t="s">
        <v>145</v>
      </c>
      <c r="H12" s="10" t="s">
        <v>98</v>
      </c>
      <c r="I12" s="9" t="s">
        <v>37</v>
      </c>
      <c r="J12" s="42">
        <v>1015</v>
      </c>
      <c r="K12" s="42">
        <v>1015</v>
      </c>
      <c r="L12" s="42">
        <v>1015</v>
      </c>
      <c r="M12" s="58"/>
      <c r="N12" s="7"/>
      <c r="O12" s="7"/>
      <c r="P12" s="5"/>
    </row>
    <row r="13" spans="1:16" ht="80.25" customHeight="1" x14ac:dyDescent="0.25">
      <c r="A13" s="4" t="s">
        <v>142</v>
      </c>
      <c r="B13" s="6" t="s">
        <v>143</v>
      </c>
      <c r="C13" s="6" t="s">
        <v>144</v>
      </c>
      <c r="D13" s="7"/>
      <c r="E13" s="8" t="s">
        <v>26</v>
      </c>
      <c r="F13" s="8" t="s">
        <v>138</v>
      </c>
      <c r="G13" s="8" t="s">
        <v>146</v>
      </c>
      <c r="H13" s="10" t="s">
        <v>98</v>
      </c>
      <c r="I13" s="9" t="s">
        <v>30</v>
      </c>
      <c r="J13" s="42">
        <v>151.69999999999999</v>
      </c>
      <c r="K13" s="42">
        <v>151.69999999999999</v>
      </c>
      <c r="L13" s="42">
        <v>151.69999999999999</v>
      </c>
      <c r="M13" s="59"/>
      <c r="N13" s="7"/>
      <c r="O13" s="7"/>
      <c r="P13" s="5"/>
    </row>
    <row r="14" spans="1:16" ht="55.5" customHeight="1" x14ac:dyDescent="0.25">
      <c r="A14" s="47" t="s">
        <v>79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33.5" customHeight="1" x14ac:dyDescent="0.25">
      <c r="A15" s="13" t="s">
        <v>22</v>
      </c>
      <c r="B15" s="13" t="s">
        <v>105</v>
      </c>
      <c r="C15" s="13" t="s">
        <v>46</v>
      </c>
      <c r="D15" s="13"/>
      <c r="E15" s="14" t="s">
        <v>26</v>
      </c>
      <c r="F15" s="14" t="s">
        <v>31</v>
      </c>
      <c r="G15" s="14" t="s">
        <v>35</v>
      </c>
      <c r="H15" s="15" t="s">
        <v>29</v>
      </c>
      <c r="I15" s="16"/>
      <c r="J15" s="17">
        <f>SUM(J16:J19)</f>
        <v>6982.6</v>
      </c>
      <c r="K15" s="17">
        <f>SUM(K16:K19)</f>
        <v>6343.3</v>
      </c>
      <c r="L15" s="17">
        <f>SUM(L16:L19)</f>
        <v>6213</v>
      </c>
      <c r="M15" s="13"/>
      <c r="N15" s="13"/>
      <c r="O15" s="13"/>
      <c r="P15" s="13"/>
    </row>
    <row r="16" spans="1:16" ht="186" customHeight="1" x14ac:dyDescent="0.25">
      <c r="A16" s="4" t="s">
        <v>23</v>
      </c>
      <c r="B16" s="3" t="s">
        <v>0</v>
      </c>
      <c r="C16" s="6" t="s">
        <v>1</v>
      </c>
      <c r="D16" s="7"/>
      <c r="E16" s="8" t="s">
        <v>26</v>
      </c>
      <c r="F16" s="8" t="s">
        <v>39</v>
      </c>
      <c r="G16" s="8" t="s">
        <v>40</v>
      </c>
      <c r="H16" s="10" t="s">
        <v>29</v>
      </c>
      <c r="I16" s="9" t="s">
        <v>36</v>
      </c>
      <c r="J16" s="11">
        <f>4992+94.8</f>
        <v>5086.8</v>
      </c>
      <c r="K16" s="11">
        <v>4463</v>
      </c>
      <c r="L16" s="11">
        <v>4202</v>
      </c>
      <c r="M16" s="18" t="s">
        <v>112</v>
      </c>
      <c r="N16" s="24">
        <v>13900</v>
      </c>
      <c r="O16" s="24">
        <v>13900</v>
      </c>
      <c r="P16" s="24">
        <v>13900</v>
      </c>
    </row>
    <row r="17" spans="1:16" ht="111.75" customHeight="1" x14ac:dyDescent="0.25">
      <c r="A17" s="4" t="s">
        <v>24</v>
      </c>
      <c r="B17" s="3" t="s">
        <v>2</v>
      </c>
      <c r="C17" s="6" t="s">
        <v>47</v>
      </c>
      <c r="D17" s="7"/>
      <c r="E17" s="8" t="s">
        <v>26</v>
      </c>
      <c r="F17" s="8" t="s">
        <v>28</v>
      </c>
      <c r="G17" s="8">
        <v>1010270010</v>
      </c>
      <c r="H17" s="10" t="s">
        <v>29</v>
      </c>
      <c r="I17" s="9" t="s">
        <v>37</v>
      </c>
      <c r="J17" s="11">
        <v>939.7</v>
      </c>
      <c r="K17" s="11">
        <v>931.7</v>
      </c>
      <c r="L17" s="11">
        <v>931.7</v>
      </c>
      <c r="M17" s="18" t="s">
        <v>91</v>
      </c>
      <c r="N17" s="25">
        <v>510</v>
      </c>
      <c r="O17" s="25">
        <v>510</v>
      </c>
      <c r="P17" s="25">
        <v>510</v>
      </c>
    </row>
    <row r="18" spans="1:16" ht="104.25" customHeight="1" x14ac:dyDescent="0.25">
      <c r="A18" s="4" t="s">
        <v>25</v>
      </c>
      <c r="B18" s="3" t="s">
        <v>3</v>
      </c>
      <c r="C18" s="6" t="s">
        <v>45</v>
      </c>
      <c r="D18" s="7"/>
      <c r="E18" s="8" t="s">
        <v>26</v>
      </c>
      <c r="F18" s="8" t="s">
        <v>28</v>
      </c>
      <c r="G18" s="8" t="s">
        <v>38</v>
      </c>
      <c r="H18" s="10" t="s">
        <v>29</v>
      </c>
      <c r="I18" s="9" t="s">
        <v>37</v>
      </c>
      <c r="J18" s="11">
        <v>935.3</v>
      </c>
      <c r="K18" s="11">
        <v>926.6</v>
      </c>
      <c r="L18" s="11">
        <v>926.6</v>
      </c>
      <c r="M18" s="18" t="s">
        <v>90</v>
      </c>
      <c r="N18" s="25">
        <v>500</v>
      </c>
      <c r="O18" s="25">
        <v>500</v>
      </c>
      <c r="P18" s="25">
        <v>500</v>
      </c>
    </row>
    <row r="19" spans="1:16" ht="132" customHeight="1" x14ac:dyDescent="0.25">
      <c r="A19" s="4" t="s">
        <v>148</v>
      </c>
      <c r="B19" s="3" t="s">
        <v>149</v>
      </c>
      <c r="C19" s="3" t="s">
        <v>150</v>
      </c>
      <c r="D19" s="3"/>
      <c r="E19" s="8" t="s">
        <v>26</v>
      </c>
      <c r="F19" s="8" t="s">
        <v>151</v>
      </c>
      <c r="G19" s="8" t="s">
        <v>152</v>
      </c>
      <c r="H19" s="10" t="s">
        <v>98</v>
      </c>
      <c r="I19" s="9" t="s">
        <v>36</v>
      </c>
      <c r="J19" s="11">
        <v>20.8</v>
      </c>
      <c r="K19" s="11">
        <v>22</v>
      </c>
      <c r="L19" s="11">
        <v>152.69999999999999</v>
      </c>
      <c r="M19" s="3"/>
      <c r="N19" s="9"/>
      <c r="O19" s="9"/>
      <c r="P19" s="40"/>
    </row>
    <row r="21" spans="1:16" ht="15.75" customHeight="1" x14ac:dyDescent="0.25">
      <c r="A21" s="61" t="s">
        <v>100</v>
      </c>
      <c r="B21" s="62"/>
      <c r="C21" s="62"/>
      <c r="D21" s="62"/>
      <c r="E21" s="62"/>
      <c r="F21" s="62"/>
      <c r="G21" s="62"/>
      <c r="H21" s="62"/>
      <c r="I21" s="63"/>
      <c r="J21" s="11">
        <f>J9+J15</f>
        <v>40523.699999999997</v>
      </c>
      <c r="K21" s="11">
        <f>K9+K15</f>
        <v>39644</v>
      </c>
      <c r="L21" s="11">
        <f>L9+L15</f>
        <v>39513.699999999997</v>
      </c>
      <c r="M21" s="22"/>
      <c r="N21" s="19"/>
      <c r="O21" s="19"/>
      <c r="P21" s="5"/>
    </row>
    <row r="22" spans="1:16" ht="15.75" customHeight="1" x14ac:dyDescent="0.25">
      <c r="A22" s="61" t="s">
        <v>103</v>
      </c>
      <c r="B22" s="62"/>
      <c r="C22" s="62"/>
      <c r="D22" s="62"/>
      <c r="E22" s="62"/>
      <c r="F22" s="62"/>
      <c r="G22" s="62"/>
      <c r="H22" s="62"/>
      <c r="I22" s="63"/>
      <c r="J22" s="11">
        <f>J16+J19</f>
        <v>5107.6000000000004</v>
      </c>
      <c r="K22" s="11">
        <f t="shared" ref="K22:L22" si="1">K16+K19</f>
        <v>4485</v>
      </c>
      <c r="L22" s="11">
        <f t="shared" si="1"/>
        <v>4354.7</v>
      </c>
      <c r="M22" s="22"/>
      <c r="N22" s="19"/>
      <c r="O22" s="19"/>
      <c r="P22" s="5"/>
    </row>
    <row r="23" spans="1:16" ht="15.75" customHeight="1" x14ac:dyDescent="0.25">
      <c r="A23" s="61" t="s">
        <v>101</v>
      </c>
      <c r="B23" s="62"/>
      <c r="C23" s="62"/>
      <c r="D23" s="62"/>
      <c r="E23" s="62"/>
      <c r="F23" s="62"/>
      <c r="G23" s="62"/>
      <c r="H23" s="62"/>
      <c r="I23" s="63"/>
      <c r="J23" s="11">
        <f>J18+J17+J12</f>
        <v>2890</v>
      </c>
      <c r="K23" s="11">
        <f t="shared" ref="K23:L23" si="2">K18+K17+K12</f>
        <v>2873.3</v>
      </c>
      <c r="L23" s="11">
        <f t="shared" si="2"/>
        <v>2873.3</v>
      </c>
      <c r="M23" s="22"/>
      <c r="N23" s="19"/>
      <c r="O23" s="19"/>
      <c r="P23" s="5"/>
    </row>
    <row r="24" spans="1:16" ht="17.25" customHeight="1" x14ac:dyDescent="0.25">
      <c r="A24" s="61" t="s">
        <v>102</v>
      </c>
      <c r="B24" s="62"/>
      <c r="C24" s="62"/>
      <c r="D24" s="62"/>
      <c r="E24" s="62"/>
      <c r="F24" s="62"/>
      <c r="G24" s="62"/>
      <c r="H24" s="62"/>
      <c r="I24" s="63"/>
      <c r="J24" s="11">
        <f>J9-J12</f>
        <v>32526.1</v>
      </c>
      <c r="K24" s="11">
        <f>K9-K12</f>
        <v>32285.699999999997</v>
      </c>
      <c r="L24" s="11">
        <f>L9-L12</f>
        <v>32285.699999999997</v>
      </c>
      <c r="M24" s="22"/>
      <c r="N24" s="19"/>
      <c r="O24" s="19"/>
      <c r="P24" s="5"/>
    </row>
    <row r="25" spans="1:16" ht="17.2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30"/>
      <c r="K25" s="30"/>
      <c r="L25" s="30"/>
      <c r="M25" s="31"/>
      <c r="N25" s="32"/>
      <c r="O25" s="32"/>
      <c r="P25" s="33"/>
    </row>
    <row r="26" spans="1:16" ht="15" customHeight="1" x14ac:dyDescent="0.25">
      <c r="A26" s="64" t="s">
        <v>135</v>
      </c>
      <c r="B26" s="64"/>
      <c r="C26" s="64"/>
      <c r="D26" s="64"/>
      <c r="E26" s="64"/>
      <c r="F26" s="64"/>
      <c r="G26" s="64"/>
      <c r="I26" s="65"/>
      <c r="J26" s="65"/>
      <c r="K26" s="65"/>
      <c r="M26" s="66" t="s">
        <v>134</v>
      </c>
      <c r="N26" s="66"/>
      <c r="O26" s="66"/>
    </row>
    <row r="27" spans="1:16" ht="15" customHeight="1" x14ac:dyDescent="0.25">
      <c r="A27" s="36"/>
      <c r="B27" s="36"/>
      <c r="C27" s="36"/>
      <c r="D27" s="36"/>
      <c r="E27" s="36"/>
      <c r="F27" s="36"/>
      <c r="G27" s="36"/>
      <c r="I27" s="39"/>
      <c r="J27" s="39"/>
      <c r="K27" s="39"/>
      <c r="M27" s="37"/>
      <c r="N27" s="37"/>
      <c r="O27" s="37"/>
    </row>
    <row r="28" spans="1:16" ht="15" customHeight="1" x14ac:dyDescent="0.25">
      <c r="A28" s="36"/>
      <c r="B28" s="36"/>
      <c r="C28" s="36"/>
      <c r="D28" s="36"/>
      <c r="E28" s="36"/>
      <c r="F28" s="36"/>
      <c r="G28" s="36"/>
      <c r="I28" s="39"/>
      <c r="J28" s="39"/>
      <c r="K28" s="39"/>
      <c r="M28" s="37"/>
      <c r="N28" s="37"/>
      <c r="O28" s="37"/>
    </row>
    <row r="29" spans="1:16" ht="38.25" customHeight="1" x14ac:dyDescent="0.25">
      <c r="A29" s="36"/>
      <c r="B29" s="36"/>
      <c r="C29" s="36"/>
      <c r="D29" s="36"/>
      <c r="E29" s="36"/>
      <c r="F29" s="36"/>
      <c r="G29" s="36"/>
      <c r="I29" s="39"/>
      <c r="J29" s="39"/>
      <c r="K29" s="39"/>
      <c r="M29" s="37"/>
      <c r="N29" s="37"/>
      <c r="O29" s="37"/>
    </row>
    <row r="30" spans="1:16" ht="126.75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30"/>
      <c r="K30" s="30"/>
      <c r="L30" s="30"/>
      <c r="M30" s="31"/>
      <c r="N30" s="32"/>
      <c r="O30" s="32"/>
      <c r="P30" s="33"/>
    </row>
    <row r="31" spans="1:16" x14ac:dyDescent="0.25">
      <c r="E31" s="44"/>
      <c r="F31" s="44"/>
      <c r="G31" s="44"/>
      <c r="H31" s="44"/>
      <c r="I31" s="44"/>
      <c r="J31" s="45"/>
      <c r="K31" s="45"/>
      <c r="L31" s="45"/>
      <c r="M31" s="45"/>
    </row>
    <row r="32" spans="1:16" x14ac:dyDescent="0.25">
      <c r="E32" s="44"/>
      <c r="F32" s="44"/>
      <c r="G32" s="44"/>
      <c r="H32" s="44"/>
      <c r="I32" s="44"/>
      <c r="J32" s="44"/>
      <c r="K32" s="44"/>
      <c r="L32" s="44"/>
      <c r="M32" s="44"/>
    </row>
    <row r="33" spans="5:14" x14ac:dyDescent="0.25">
      <c r="E33" s="44"/>
      <c r="F33" s="44"/>
      <c r="G33" s="44"/>
      <c r="H33" s="44"/>
      <c r="I33" s="44"/>
      <c r="J33" s="44"/>
      <c r="K33" s="44"/>
      <c r="L33" s="44"/>
      <c r="M33" s="46"/>
    </row>
    <row r="34" spans="5:14" x14ac:dyDescent="0.25">
      <c r="E34" s="44"/>
      <c r="F34" s="44"/>
      <c r="G34" s="44"/>
      <c r="H34" s="44"/>
      <c r="I34" s="44"/>
      <c r="J34" s="44"/>
      <c r="K34" s="44"/>
      <c r="L34" s="44"/>
      <c r="M34" s="46"/>
    </row>
    <row r="35" spans="5:14" x14ac:dyDescent="0.25">
      <c r="E35" s="44"/>
      <c r="F35" s="44"/>
      <c r="G35" s="44"/>
      <c r="H35" s="44"/>
      <c r="I35" s="44"/>
      <c r="J35" s="44"/>
      <c r="K35" s="44"/>
      <c r="L35" s="44"/>
      <c r="M35" s="46"/>
    </row>
    <row r="36" spans="5:14" x14ac:dyDescent="0.25">
      <c r="E36" s="44"/>
      <c r="F36" s="44"/>
      <c r="G36" s="44"/>
      <c r="H36" s="44"/>
      <c r="I36" s="44"/>
      <c r="J36" s="45"/>
      <c r="K36" s="45"/>
      <c r="L36" s="45"/>
      <c r="M36" s="46"/>
    </row>
    <row r="37" spans="5:14" x14ac:dyDescent="0.25"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5:14" x14ac:dyDescent="0.25">
      <c r="E38" s="60"/>
      <c r="F38" s="60"/>
      <c r="G38" s="60"/>
      <c r="H38" s="60"/>
      <c r="I38" s="60"/>
      <c r="J38" s="46"/>
      <c r="K38" s="46"/>
      <c r="L38" s="46"/>
      <c r="M38" s="46"/>
    </row>
    <row r="39" spans="5:14" x14ac:dyDescent="0.25">
      <c r="E39" s="60"/>
      <c r="F39" s="60"/>
      <c r="G39" s="60"/>
      <c r="H39" s="60"/>
      <c r="I39" s="60"/>
      <c r="J39" s="46"/>
      <c r="K39" s="46"/>
      <c r="L39" s="46"/>
      <c r="M39" s="46"/>
    </row>
    <row r="40" spans="5:14" x14ac:dyDescent="0.25">
      <c r="E40" s="44"/>
      <c r="F40" s="44"/>
      <c r="G40" s="44"/>
      <c r="H40" s="44"/>
      <c r="I40" s="44"/>
      <c r="J40" s="45"/>
      <c r="K40" s="45"/>
      <c r="L40" s="45"/>
      <c r="M40" s="46"/>
    </row>
    <row r="41" spans="5:14" x14ac:dyDescent="0.25">
      <c r="E41" s="44"/>
      <c r="F41" s="44"/>
      <c r="G41" s="44"/>
      <c r="H41" s="44"/>
      <c r="I41" s="44"/>
      <c r="J41" s="44"/>
      <c r="K41" s="44"/>
      <c r="L41" s="44"/>
      <c r="M41" s="44"/>
    </row>
    <row r="42" spans="5:14" x14ac:dyDescent="0.25">
      <c r="E42" s="44"/>
      <c r="F42" s="44"/>
      <c r="G42" s="44"/>
      <c r="H42" s="44"/>
      <c r="I42" s="44"/>
      <c r="J42" s="46"/>
      <c r="K42" s="46"/>
      <c r="L42" s="46"/>
      <c r="M42" s="46"/>
    </row>
    <row r="43" spans="5:14" x14ac:dyDescent="0.25">
      <c r="E43" s="44"/>
      <c r="F43" s="44"/>
      <c r="G43" s="44"/>
      <c r="H43" s="44"/>
      <c r="I43" s="44"/>
      <c r="J43" s="44"/>
      <c r="K43" s="44"/>
      <c r="L43" s="44"/>
      <c r="M43" s="46"/>
    </row>
    <row r="44" spans="5:14" x14ac:dyDescent="0.25">
      <c r="E44" s="44"/>
      <c r="F44" s="44"/>
      <c r="G44" s="44"/>
      <c r="H44" s="44"/>
      <c r="I44" s="44"/>
      <c r="J44" s="45"/>
      <c r="K44" s="45"/>
      <c r="L44" s="45"/>
      <c r="M44" s="46"/>
    </row>
    <row r="45" spans="5:14" x14ac:dyDescent="0.25">
      <c r="E45" s="60"/>
      <c r="F45" s="60"/>
      <c r="G45" s="60"/>
      <c r="H45" s="60"/>
      <c r="I45" s="60"/>
      <c r="J45" s="46"/>
      <c r="K45" s="46"/>
      <c r="L45" s="46"/>
      <c r="M45" s="46"/>
    </row>
    <row r="46" spans="5:14" x14ac:dyDescent="0.25">
      <c r="E46" s="56"/>
      <c r="F46" s="56"/>
      <c r="G46" s="56"/>
      <c r="H46" s="56"/>
      <c r="I46" s="56"/>
      <c r="J46" s="46"/>
      <c r="K46" s="46"/>
      <c r="L46" s="46"/>
      <c r="M46" s="46"/>
    </row>
    <row r="48" spans="5:14" x14ac:dyDescent="0.25">
      <c r="J48" s="23"/>
      <c r="K48" s="23"/>
      <c r="L48" s="23"/>
      <c r="M48" s="23"/>
    </row>
  </sheetData>
  <mergeCells count="37">
    <mergeCell ref="E46:I46"/>
    <mergeCell ref="M9:M13"/>
    <mergeCell ref="E38:I38"/>
    <mergeCell ref="E39:I39"/>
    <mergeCell ref="E45:I45"/>
    <mergeCell ref="A14:P14"/>
    <mergeCell ref="A21:I21"/>
    <mergeCell ref="A22:I22"/>
    <mergeCell ref="A23:I23"/>
    <mergeCell ref="A24:I24"/>
    <mergeCell ref="A26:G26"/>
    <mergeCell ref="I26:K26"/>
    <mergeCell ref="M26:O26"/>
    <mergeCell ref="N9:N11"/>
    <mergeCell ref="O9:O11"/>
    <mergeCell ref="P9:P11"/>
    <mergeCell ref="K1:P1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J5:J6"/>
    <mergeCell ref="K5:K6"/>
    <mergeCell ref="A7:P7"/>
    <mergeCell ref="A8:P8"/>
    <mergeCell ref="M4:M6"/>
    <mergeCell ref="A4:A6"/>
    <mergeCell ref="B4:B6"/>
    <mergeCell ref="C4:C6"/>
    <mergeCell ref="D4:D6"/>
  </mergeCells>
  <pageMargins left="0.56999999999999995" right="0.27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L33" sqref="L33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49" t="s">
        <v>160</v>
      </c>
      <c r="L1" s="49"/>
      <c r="M1" s="49"/>
      <c r="N1" s="49"/>
      <c r="O1" s="49"/>
      <c r="P1" s="49"/>
    </row>
    <row r="2" spans="1:17" ht="35.25" customHeight="1" x14ac:dyDescent="0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7.5" customHeight="1" x14ac:dyDescent="0.25"/>
    <row r="4" spans="1:17" ht="33" customHeight="1" x14ac:dyDescent="0.25">
      <c r="A4" s="48" t="s">
        <v>4</v>
      </c>
      <c r="B4" s="48" t="s">
        <v>5</v>
      </c>
      <c r="C4" s="48" t="s">
        <v>6</v>
      </c>
      <c r="D4" s="48" t="s">
        <v>7</v>
      </c>
      <c r="E4" s="48" t="s">
        <v>8</v>
      </c>
      <c r="F4" s="48"/>
      <c r="G4" s="48"/>
      <c r="H4" s="48"/>
      <c r="I4" s="53" t="s">
        <v>9</v>
      </c>
      <c r="J4" s="48" t="s">
        <v>10</v>
      </c>
      <c r="K4" s="48"/>
      <c r="L4" s="48"/>
      <c r="M4" s="48" t="s">
        <v>11</v>
      </c>
      <c r="N4" s="48">
        <v>2020</v>
      </c>
      <c r="O4" s="48">
        <v>2021</v>
      </c>
      <c r="P4" s="48">
        <v>2022</v>
      </c>
    </row>
    <row r="5" spans="1:17" x14ac:dyDescent="0.25">
      <c r="A5" s="48"/>
      <c r="B5" s="48"/>
      <c r="C5" s="48"/>
      <c r="D5" s="48"/>
      <c r="E5" s="48" t="s">
        <v>12</v>
      </c>
      <c r="F5" s="2" t="s">
        <v>13</v>
      </c>
      <c r="G5" s="48" t="s">
        <v>15</v>
      </c>
      <c r="H5" s="48" t="s">
        <v>16</v>
      </c>
      <c r="I5" s="54"/>
      <c r="J5" s="48">
        <v>2020</v>
      </c>
      <c r="K5" s="48">
        <v>2021</v>
      </c>
      <c r="L5" s="48">
        <v>2022</v>
      </c>
      <c r="M5" s="48"/>
      <c r="N5" s="48"/>
      <c r="O5" s="48"/>
      <c r="P5" s="48"/>
    </row>
    <row r="6" spans="1:17" x14ac:dyDescent="0.25">
      <c r="A6" s="48"/>
      <c r="B6" s="48"/>
      <c r="C6" s="48"/>
      <c r="D6" s="48"/>
      <c r="E6" s="48"/>
      <c r="F6" s="2" t="s">
        <v>14</v>
      </c>
      <c r="G6" s="48"/>
      <c r="H6" s="48"/>
      <c r="I6" s="55"/>
      <c r="J6" s="48"/>
      <c r="K6" s="48"/>
      <c r="L6" s="48"/>
      <c r="M6" s="48"/>
      <c r="N6" s="48"/>
      <c r="O6" s="48"/>
      <c r="P6" s="48"/>
    </row>
    <row r="7" spans="1:17" ht="28.5" customHeight="1" x14ac:dyDescent="0.25">
      <c r="A7" s="47" t="s">
        <v>88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7" ht="15" customHeight="1" x14ac:dyDescent="0.25">
      <c r="A8" s="47" t="s">
        <v>82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90" customHeight="1" x14ac:dyDescent="0.25">
      <c r="A9" s="13" t="s">
        <v>17</v>
      </c>
      <c r="B9" s="13" t="s">
        <v>106</v>
      </c>
      <c r="C9" s="13"/>
      <c r="D9" s="13"/>
      <c r="E9" s="14" t="s">
        <v>26</v>
      </c>
      <c r="F9" s="14" t="s">
        <v>32</v>
      </c>
      <c r="G9" s="14" t="s">
        <v>61</v>
      </c>
      <c r="H9" s="15" t="s">
        <v>29</v>
      </c>
      <c r="I9" s="16" t="s">
        <v>30</v>
      </c>
      <c r="J9" s="17">
        <f>J10+J14</f>
        <v>21313.7</v>
      </c>
      <c r="K9" s="17">
        <f t="shared" ref="K9:L9" si="0">K10+K14</f>
        <v>21548.699999999997</v>
      </c>
      <c r="L9" s="17">
        <f t="shared" si="0"/>
        <v>21548.699999999997</v>
      </c>
      <c r="M9" s="13" t="s">
        <v>92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19</v>
      </c>
      <c r="B10" s="3" t="s">
        <v>42</v>
      </c>
      <c r="C10" s="3" t="s">
        <v>60</v>
      </c>
      <c r="D10" s="3"/>
      <c r="E10" s="8" t="s">
        <v>26</v>
      </c>
      <c r="F10" s="8" t="s">
        <v>39</v>
      </c>
      <c r="G10" s="8" t="s">
        <v>62</v>
      </c>
      <c r="H10" s="10" t="s">
        <v>29</v>
      </c>
      <c r="I10" s="9" t="s">
        <v>30</v>
      </c>
      <c r="J10" s="38">
        <f>SUM(J11:J13)</f>
        <v>17693.3</v>
      </c>
      <c r="K10" s="38">
        <f t="shared" ref="K10:L10" si="1">SUM(K11:K13)</f>
        <v>17953.099999999999</v>
      </c>
      <c r="L10" s="38">
        <f t="shared" si="1"/>
        <v>17953.099999999999</v>
      </c>
      <c r="M10" s="3"/>
      <c r="N10" s="9"/>
      <c r="O10" s="9"/>
      <c r="P10" s="9"/>
      <c r="Q10" s="23"/>
    </row>
    <row r="11" spans="1:17" ht="15" customHeight="1" x14ac:dyDescent="0.25">
      <c r="A11" s="4"/>
      <c r="B11" s="3"/>
      <c r="C11" s="3"/>
      <c r="D11" s="3"/>
      <c r="E11" s="8" t="s">
        <v>26</v>
      </c>
      <c r="F11" s="8" t="s">
        <v>39</v>
      </c>
      <c r="G11" s="8" t="s">
        <v>62</v>
      </c>
      <c r="H11" s="10" t="s">
        <v>97</v>
      </c>
      <c r="I11" s="9"/>
      <c r="J11" s="38">
        <f>7430.5+45+2236.5</f>
        <v>9712</v>
      </c>
      <c r="K11" s="38">
        <f>7305.9+45+2198.9</f>
        <v>9549.7999999999993</v>
      </c>
      <c r="L11" s="38">
        <f>7305.9+45+2198.9</f>
        <v>9549.7999999999993</v>
      </c>
      <c r="M11" s="3"/>
      <c r="N11" s="9"/>
      <c r="O11" s="9"/>
      <c r="P11" s="9"/>
      <c r="Q11" s="23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98</v>
      </c>
      <c r="I12" s="9"/>
      <c r="J12" s="38">
        <v>7451.3</v>
      </c>
      <c r="K12" s="38">
        <f>445+3501.07+1083.23+274+20+2550</f>
        <v>7873.3</v>
      </c>
      <c r="L12" s="38">
        <f>445+3501.07+1083.23+274+20+2550</f>
        <v>7873.3</v>
      </c>
      <c r="M12" s="3"/>
      <c r="N12" s="9"/>
      <c r="O12" s="9"/>
      <c r="P12" s="9"/>
      <c r="Q12" s="23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99</v>
      </c>
      <c r="I13" s="9"/>
      <c r="J13" s="38">
        <f>411.849+98.151+20</f>
        <v>530</v>
      </c>
      <c r="K13" s="38">
        <f>430+80+20</f>
        <v>530</v>
      </c>
      <c r="L13" s="38">
        <f>430+80+20</f>
        <v>530</v>
      </c>
      <c r="M13" s="3"/>
      <c r="N13" s="9"/>
      <c r="O13" s="9"/>
      <c r="P13" s="9"/>
    </row>
    <row r="14" spans="1:17" ht="65.25" customHeight="1" x14ac:dyDescent="0.25">
      <c r="A14" s="4" t="s">
        <v>20</v>
      </c>
      <c r="B14" s="3" t="s">
        <v>43</v>
      </c>
      <c r="C14" s="3" t="s">
        <v>59</v>
      </c>
      <c r="D14" s="3"/>
      <c r="E14" s="8" t="s">
        <v>26</v>
      </c>
      <c r="F14" s="8" t="s">
        <v>39</v>
      </c>
      <c r="G14" s="8" t="s">
        <v>63</v>
      </c>
      <c r="H14" s="10" t="s">
        <v>29</v>
      </c>
      <c r="I14" s="9" t="s">
        <v>30</v>
      </c>
      <c r="J14" s="38">
        <f>SUM(J15:J16)</f>
        <v>3620.4</v>
      </c>
      <c r="K14" s="38">
        <f t="shared" ref="K14:L14" si="2">SUM(K15:K16)</f>
        <v>3595.6</v>
      </c>
      <c r="L14" s="38">
        <f t="shared" si="2"/>
        <v>3595.6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26</v>
      </c>
      <c r="F15" s="8" t="s">
        <v>39</v>
      </c>
      <c r="G15" s="8" t="s">
        <v>63</v>
      </c>
      <c r="H15" s="10" t="s">
        <v>97</v>
      </c>
      <c r="I15" s="9"/>
      <c r="J15" s="38">
        <f>2555.5+1.2+771.9</f>
        <v>3328.6</v>
      </c>
      <c r="K15" s="38">
        <f>2536.5+1.2+766.1</f>
        <v>3303.7999999999997</v>
      </c>
      <c r="L15" s="38">
        <f>2536.5+1.2+766.1</f>
        <v>3303.7999999999997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98</v>
      </c>
      <c r="I16" s="9"/>
      <c r="J16" s="38">
        <v>291.8</v>
      </c>
      <c r="K16" s="38">
        <v>291.8</v>
      </c>
      <c r="L16" s="38">
        <v>291.8</v>
      </c>
      <c r="M16" s="3"/>
      <c r="N16" s="9"/>
      <c r="O16" s="9"/>
      <c r="P16" s="9"/>
    </row>
    <row r="17" spans="1:16" ht="19.5" customHeight="1" x14ac:dyDescent="0.25">
      <c r="A17" s="47" t="s">
        <v>83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90" customHeight="1" x14ac:dyDescent="0.25">
      <c r="A18" s="13" t="s">
        <v>22</v>
      </c>
      <c r="B18" s="13" t="s">
        <v>107</v>
      </c>
      <c r="C18" s="13"/>
      <c r="D18" s="13"/>
      <c r="E18" s="14" t="s">
        <v>26</v>
      </c>
      <c r="F18" s="14" t="s">
        <v>32</v>
      </c>
      <c r="G18" s="14" t="s">
        <v>66</v>
      </c>
      <c r="H18" s="15" t="s">
        <v>29</v>
      </c>
      <c r="I18" s="16" t="s">
        <v>30</v>
      </c>
      <c r="J18" s="17">
        <f>SUM(J19:J20)</f>
        <v>762.7</v>
      </c>
      <c r="K18" s="17">
        <f>SUM(K19:K20)</f>
        <v>762.7</v>
      </c>
      <c r="L18" s="17">
        <f>SUM(L19:L20)</f>
        <v>762.7</v>
      </c>
      <c r="M18" s="13" t="s">
        <v>93</v>
      </c>
      <c r="N18" s="16">
        <v>55</v>
      </c>
      <c r="O18" s="16">
        <v>55</v>
      </c>
      <c r="P18" s="16">
        <v>55</v>
      </c>
    </row>
    <row r="19" spans="1:16" ht="105.75" customHeight="1" x14ac:dyDescent="0.25">
      <c r="A19" s="4" t="s">
        <v>23</v>
      </c>
      <c r="B19" s="3" t="s">
        <v>48</v>
      </c>
      <c r="C19" s="3" t="s">
        <v>58</v>
      </c>
      <c r="D19" s="3"/>
      <c r="E19" s="8" t="s">
        <v>26</v>
      </c>
      <c r="F19" s="8" t="s">
        <v>39</v>
      </c>
      <c r="G19" s="8" t="s">
        <v>64</v>
      </c>
      <c r="H19" s="10" t="s">
        <v>98</v>
      </c>
      <c r="I19" s="9" t="s">
        <v>30</v>
      </c>
      <c r="J19" s="11">
        <f>160.2+418+4.5</f>
        <v>582.70000000000005</v>
      </c>
      <c r="K19" s="11">
        <f t="shared" ref="K19" si="3">160.2+418+4.5</f>
        <v>582.70000000000005</v>
      </c>
      <c r="L19" s="11">
        <v>582.70000000000005</v>
      </c>
      <c r="M19" s="3"/>
      <c r="N19" s="3"/>
      <c r="O19" s="3"/>
      <c r="P19" s="5"/>
    </row>
    <row r="20" spans="1:16" ht="129.75" customHeight="1" x14ac:dyDescent="0.25">
      <c r="A20" s="4" t="s">
        <v>24</v>
      </c>
      <c r="B20" s="3" t="s">
        <v>49</v>
      </c>
      <c r="C20" s="6" t="s">
        <v>57</v>
      </c>
      <c r="D20" s="7"/>
      <c r="E20" s="8" t="s">
        <v>26</v>
      </c>
      <c r="F20" s="8" t="s">
        <v>39</v>
      </c>
      <c r="G20" s="8" t="s">
        <v>65</v>
      </c>
      <c r="H20" s="10" t="s">
        <v>98</v>
      </c>
      <c r="I20" s="9" t="s">
        <v>30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42" customHeight="1" x14ac:dyDescent="0.25">
      <c r="A21" s="47" t="s">
        <v>84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66" customHeight="1" x14ac:dyDescent="0.25">
      <c r="A22" s="13" t="s">
        <v>50</v>
      </c>
      <c r="B22" s="13" t="s">
        <v>108</v>
      </c>
      <c r="C22" s="13"/>
      <c r="D22" s="13"/>
      <c r="E22" s="14" t="s">
        <v>26</v>
      </c>
      <c r="F22" s="14" t="s">
        <v>32</v>
      </c>
      <c r="G22" s="14" t="s">
        <v>67</v>
      </c>
      <c r="H22" s="15" t="s">
        <v>29</v>
      </c>
      <c r="I22" s="16" t="s">
        <v>30</v>
      </c>
      <c r="J22" s="17">
        <f>J23+J27+J28</f>
        <v>37916.199999999997</v>
      </c>
      <c r="K22" s="17">
        <f t="shared" ref="K22:L22" si="4">K23+K27+K28</f>
        <v>37467.9</v>
      </c>
      <c r="L22" s="17">
        <f t="shared" si="4"/>
        <v>37467.9</v>
      </c>
      <c r="M22" s="67" t="s">
        <v>121</v>
      </c>
      <c r="N22" s="69">
        <v>448</v>
      </c>
      <c r="O22" s="69">
        <v>448</v>
      </c>
      <c r="P22" s="69">
        <v>448</v>
      </c>
    </row>
    <row r="23" spans="1:16" ht="84.75" customHeight="1" x14ac:dyDescent="0.25">
      <c r="A23" s="4" t="s">
        <v>51</v>
      </c>
      <c r="B23" s="3" t="s">
        <v>140</v>
      </c>
      <c r="C23" s="3" t="s">
        <v>141</v>
      </c>
      <c r="D23" s="3"/>
      <c r="E23" s="8" t="s">
        <v>26</v>
      </c>
      <c r="F23" s="8" t="s">
        <v>39</v>
      </c>
      <c r="G23" s="8" t="s">
        <v>68</v>
      </c>
      <c r="H23" s="10" t="s">
        <v>29</v>
      </c>
      <c r="I23" s="9" t="s">
        <v>30</v>
      </c>
      <c r="J23" s="11">
        <f>SUM(J24:J26)</f>
        <v>34527.199999999997</v>
      </c>
      <c r="K23" s="11">
        <f t="shared" ref="K23:L23" si="5">SUM(K24:K26)</f>
        <v>34292.800000000003</v>
      </c>
      <c r="L23" s="11">
        <f t="shared" si="5"/>
        <v>34292.800000000003</v>
      </c>
      <c r="M23" s="68"/>
      <c r="N23" s="70"/>
      <c r="O23" s="70"/>
      <c r="P23" s="70"/>
    </row>
    <row r="24" spans="1:16" x14ac:dyDescent="0.25">
      <c r="A24" s="4"/>
      <c r="B24" s="3"/>
      <c r="C24" s="3"/>
      <c r="D24" s="3"/>
      <c r="E24" s="8" t="s">
        <v>26</v>
      </c>
      <c r="F24" s="8" t="s">
        <v>39</v>
      </c>
      <c r="G24" s="8" t="s">
        <v>68</v>
      </c>
      <c r="H24" s="10" t="s">
        <v>97</v>
      </c>
      <c r="I24" s="9"/>
      <c r="J24" s="11">
        <f>24194.5+6.6+7306.6</f>
        <v>31507.699999999997</v>
      </c>
      <c r="K24" s="11">
        <f>24014.5+6.6+7252.2</f>
        <v>31273.3</v>
      </c>
      <c r="L24" s="11">
        <f>24014.5+6.6+7252.2</f>
        <v>31273.3</v>
      </c>
      <c r="M24" s="68"/>
      <c r="N24" s="70"/>
      <c r="O24" s="70"/>
      <c r="P24" s="70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98</v>
      </c>
      <c r="I25" s="9"/>
      <c r="J25" s="11">
        <v>2999.5</v>
      </c>
      <c r="K25" s="11">
        <v>2999.5</v>
      </c>
      <c r="L25" s="11">
        <v>2999.5</v>
      </c>
      <c r="M25" s="68"/>
      <c r="N25" s="70"/>
      <c r="O25" s="70"/>
      <c r="P25" s="70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99</v>
      </c>
      <c r="I26" s="9"/>
      <c r="J26" s="11">
        <v>20</v>
      </c>
      <c r="K26" s="11">
        <v>20</v>
      </c>
      <c r="L26" s="11">
        <v>20</v>
      </c>
      <c r="M26" s="68"/>
      <c r="N26" s="70"/>
      <c r="O26" s="70"/>
      <c r="P26" s="70"/>
    </row>
    <row r="27" spans="1:16" ht="117.75" customHeight="1" x14ac:dyDescent="0.25">
      <c r="A27" s="4" t="s">
        <v>52</v>
      </c>
      <c r="B27" s="3" t="s">
        <v>53</v>
      </c>
      <c r="C27" s="6" t="s">
        <v>96</v>
      </c>
      <c r="D27" s="7"/>
      <c r="E27" s="8" t="s">
        <v>26</v>
      </c>
      <c r="F27" s="8" t="s">
        <v>39</v>
      </c>
      <c r="G27" s="8" t="s">
        <v>69</v>
      </c>
      <c r="H27" s="10" t="s">
        <v>110</v>
      </c>
      <c r="I27" s="9" t="s">
        <v>30</v>
      </c>
      <c r="J27" s="11">
        <v>499</v>
      </c>
      <c r="K27" s="11">
        <v>499</v>
      </c>
      <c r="L27" s="11">
        <v>499</v>
      </c>
      <c r="M27" s="68"/>
      <c r="N27" s="70"/>
      <c r="O27" s="70"/>
      <c r="P27" s="70"/>
    </row>
    <row r="28" spans="1:16" ht="169.5" customHeight="1" x14ac:dyDescent="0.25">
      <c r="A28" s="4" t="s">
        <v>136</v>
      </c>
      <c r="B28" s="3" t="s">
        <v>158</v>
      </c>
      <c r="C28" s="6" t="s">
        <v>137</v>
      </c>
      <c r="D28" s="7"/>
      <c r="E28" s="8" t="s">
        <v>26</v>
      </c>
      <c r="F28" s="8" t="s">
        <v>138</v>
      </c>
      <c r="G28" s="8" t="s">
        <v>68</v>
      </c>
      <c r="H28" s="10" t="s">
        <v>111</v>
      </c>
      <c r="I28" s="9" t="s">
        <v>30</v>
      </c>
      <c r="J28" s="11">
        <v>2890</v>
      </c>
      <c r="K28" s="11">
        <f>2875.6-199.5</f>
        <v>2676.1</v>
      </c>
      <c r="L28" s="11">
        <f>2875.6-199.5</f>
        <v>2676.1</v>
      </c>
      <c r="M28" s="43" t="s">
        <v>157</v>
      </c>
      <c r="N28" s="34">
        <v>48</v>
      </c>
      <c r="O28" s="34">
        <v>48</v>
      </c>
      <c r="P28" s="34">
        <v>48</v>
      </c>
    </row>
    <row r="29" spans="1:16" ht="18.75" customHeight="1" x14ac:dyDescent="0.25">
      <c r="A29" s="47" t="s">
        <v>85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65.25" customHeight="1" x14ac:dyDescent="0.25">
      <c r="A30" s="13" t="s">
        <v>54</v>
      </c>
      <c r="B30" s="13" t="s">
        <v>109</v>
      </c>
      <c r="C30" s="13" t="s">
        <v>95</v>
      </c>
      <c r="D30" s="13"/>
      <c r="E30" s="14" t="s">
        <v>26</v>
      </c>
      <c r="F30" s="14" t="s">
        <v>70</v>
      </c>
      <c r="G30" s="14" t="s">
        <v>72</v>
      </c>
      <c r="H30" s="15" t="s">
        <v>29</v>
      </c>
      <c r="I30" s="16" t="s">
        <v>30</v>
      </c>
      <c r="J30" s="17">
        <f>J31</f>
        <v>490</v>
      </c>
      <c r="K30" s="17">
        <f t="shared" ref="K30:L30" si="6">K31</f>
        <v>490</v>
      </c>
      <c r="L30" s="17">
        <f t="shared" si="6"/>
        <v>490</v>
      </c>
      <c r="M30" s="71" t="s">
        <v>94</v>
      </c>
      <c r="N30" s="16">
        <v>85</v>
      </c>
      <c r="O30" s="16">
        <v>85</v>
      </c>
      <c r="P30" s="16">
        <v>85</v>
      </c>
    </row>
    <row r="31" spans="1:16" ht="65.25" customHeight="1" x14ac:dyDescent="0.25">
      <c r="A31" s="4" t="s">
        <v>55</v>
      </c>
      <c r="B31" s="3" t="s">
        <v>56</v>
      </c>
      <c r="C31" s="3" t="s">
        <v>95</v>
      </c>
      <c r="D31" s="3"/>
      <c r="E31" s="8" t="s">
        <v>26</v>
      </c>
      <c r="F31" s="8" t="s">
        <v>71</v>
      </c>
      <c r="G31" s="8" t="s">
        <v>73</v>
      </c>
      <c r="H31" s="10" t="s">
        <v>110</v>
      </c>
      <c r="I31" s="9" t="s">
        <v>30</v>
      </c>
      <c r="J31" s="11">
        <v>490</v>
      </c>
      <c r="K31" s="11">
        <v>490</v>
      </c>
      <c r="L31" s="11">
        <v>490</v>
      </c>
      <c r="M31" s="72"/>
      <c r="N31" s="3"/>
      <c r="O31" s="3"/>
      <c r="P31" s="5"/>
    </row>
    <row r="32" spans="1:16" ht="15.75" customHeight="1" x14ac:dyDescent="0.25">
      <c r="A32" s="61" t="s">
        <v>100</v>
      </c>
      <c r="B32" s="62"/>
      <c r="C32" s="62"/>
      <c r="D32" s="62"/>
      <c r="E32" s="62"/>
      <c r="F32" s="62"/>
      <c r="G32" s="62"/>
      <c r="H32" s="62"/>
      <c r="I32" s="63"/>
      <c r="J32" s="11">
        <f>J30+J22+J18+J9</f>
        <v>60482.599999999991</v>
      </c>
      <c r="K32" s="11">
        <f>K30+K22+K18+K9</f>
        <v>60269.299999999996</v>
      </c>
      <c r="L32" s="11">
        <f>L30+L22+L18+L9</f>
        <v>60269.299999999996</v>
      </c>
      <c r="M32" s="22"/>
      <c r="N32" s="19"/>
      <c r="O32" s="19"/>
      <c r="P32" s="5"/>
    </row>
    <row r="33" spans="1:16" ht="15.75" customHeight="1" x14ac:dyDescent="0.25">
      <c r="A33" s="61" t="s">
        <v>102</v>
      </c>
      <c r="B33" s="62"/>
      <c r="C33" s="62"/>
      <c r="D33" s="62"/>
      <c r="E33" s="62"/>
      <c r="F33" s="62"/>
      <c r="G33" s="62"/>
      <c r="H33" s="62"/>
      <c r="I33" s="63"/>
      <c r="J33" s="11">
        <f>J32</f>
        <v>60482.599999999991</v>
      </c>
      <c r="K33" s="11">
        <f t="shared" ref="K33:L33" si="7">K32</f>
        <v>60269.299999999996</v>
      </c>
      <c r="L33" s="11">
        <f t="shared" si="7"/>
        <v>60269.299999999996</v>
      </c>
      <c r="M33" s="20"/>
      <c r="N33" s="19"/>
      <c r="O33" s="19"/>
      <c r="P33" s="5"/>
    </row>
    <row r="35" spans="1:16" ht="15" customHeight="1" x14ac:dyDescent="0.25">
      <c r="A35" s="64" t="s">
        <v>135</v>
      </c>
      <c r="B35" s="64"/>
      <c r="C35" s="64"/>
      <c r="D35" s="64"/>
      <c r="E35" s="64"/>
      <c r="F35" s="64"/>
      <c r="G35" s="64"/>
      <c r="I35" s="65"/>
      <c r="J35" s="65"/>
      <c r="K35" s="65"/>
      <c r="M35" s="66" t="s">
        <v>134</v>
      </c>
      <c r="N35" s="66"/>
      <c r="O35" s="66"/>
    </row>
  </sheetData>
  <mergeCells count="34"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  <mergeCell ref="J5:J6"/>
    <mergeCell ref="K5:K6"/>
    <mergeCell ref="L5:L6"/>
    <mergeCell ref="A35:G35"/>
    <mergeCell ref="I35:K35"/>
    <mergeCell ref="P22:P27"/>
    <mergeCell ref="M35:O35"/>
    <mergeCell ref="A21:P21"/>
    <mergeCell ref="A7:P7"/>
    <mergeCell ref="A8:P8"/>
    <mergeCell ref="A17:P17"/>
    <mergeCell ref="A29:P29"/>
    <mergeCell ref="M30:M31"/>
    <mergeCell ref="A32:I32"/>
    <mergeCell ref="A33:I33"/>
    <mergeCell ref="M22:M27"/>
    <mergeCell ref="N22:N27"/>
    <mergeCell ref="O22:O27"/>
  </mergeCells>
  <pageMargins left="0.70866141732283472" right="0.27" top="0.32" bottom="0.3" header="0.28999999999999998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10" workbookViewId="0">
      <selection activeCell="P10" sqref="P10"/>
    </sheetView>
  </sheetViews>
  <sheetFormatPr defaultRowHeight="15" x14ac:dyDescent="0.2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4" t="s">
        <v>161</v>
      </c>
      <c r="K1" s="74"/>
      <c r="L1" s="74"/>
      <c r="M1" s="74"/>
      <c r="N1" s="74"/>
      <c r="O1" s="74"/>
      <c r="P1" s="74"/>
    </row>
    <row r="2" spans="1:17" ht="33" customHeight="1" x14ac:dyDescent="0.25">
      <c r="A2" s="52" t="s">
        <v>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3" hidden="1" customHeight="1" x14ac:dyDescent="0.25"/>
    <row r="4" spans="1:17" ht="33" customHeight="1" x14ac:dyDescent="0.25">
      <c r="A4" s="48" t="s">
        <v>4</v>
      </c>
      <c r="B4" s="48" t="s">
        <v>5</v>
      </c>
      <c r="C4" s="48" t="s">
        <v>6</v>
      </c>
      <c r="D4" s="48" t="s">
        <v>7</v>
      </c>
      <c r="E4" s="48" t="s">
        <v>8</v>
      </c>
      <c r="F4" s="48"/>
      <c r="G4" s="48"/>
      <c r="H4" s="48"/>
      <c r="I4" s="53" t="s">
        <v>9</v>
      </c>
      <c r="J4" s="48" t="s">
        <v>10</v>
      </c>
      <c r="K4" s="48"/>
      <c r="L4" s="48"/>
      <c r="M4" s="48" t="s">
        <v>11</v>
      </c>
      <c r="N4" s="48">
        <v>2020</v>
      </c>
      <c r="O4" s="48">
        <v>2021</v>
      </c>
      <c r="P4" s="48">
        <v>2022</v>
      </c>
    </row>
    <row r="5" spans="1:17" x14ac:dyDescent="0.25">
      <c r="A5" s="48"/>
      <c r="B5" s="48"/>
      <c r="C5" s="48"/>
      <c r="D5" s="48"/>
      <c r="E5" s="48" t="s">
        <v>12</v>
      </c>
      <c r="F5" s="21" t="s">
        <v>13</v>
      </c>
      <c r="G5" s="48" t="s">
        <v>15</v>
      </c>
      <c r="H5" s="48" t="s">
        <v>16</v>
      </c>
      <c r="I5" s="54"/>
      <c r="J5" s="48">
        <v>2020</v>
      </c>
      <c r="K5" s="48">
        <v>2021</v>
      </c>
      <c r="L5" s="48">
        <v>2022</v>
      </c>
      <c r="M5" s="48"/>
      <c r="N5" s="48"/>
      <c r="O5" s="48"/>
      <c r="P5" s="48"/>
    </row>
    <row r="6" spans="1:17" x14ac:dyDescent="0.25">
      <c r="A6" s="48"/>
      <c r="B6" s="48"/>
      <c r="C6" s="48"/>
      <c r="D6" s="48"/>
      <c r="E6" s="48"/>
      <c r="F6" s="21" t="s">
        <v>14</v>
      </c>
      <c r="G6" s="48"/>
      <c r="H6" s="48"/>
      <c r="I6" s="55"/>
      <c r="J6" s="48"/>
      <c r="K6" s="48"/>
      <c r="L6" s="48"/>
      <c r="M6" s="48"/>
      <c r="N6" s="48"/>
      <c r="O6" s="48"/>
      <c r="P6" s="48"/>
    </row>
    <row r="7" spans="1:17" ht="26.25" customHeight="1" x14ac:dyDescent="0.25">
      <c r="A7" s="47" t="s">
        <v>87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7" ht="15" customHeight="1" x14ac:dyDescent="0.25">
      <c r="A8" s="47" t="s">
        <v>86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81" customHeight="1" x14ac:dyDescent="0.25">
      <c r="A9" s="13" t="s">
        <v>17</v>
      </c>
      <c r="B9" s="13" t="s">
        <v>115</v>
      </c>
      <c r="C9" s="13" t="s">
        <v>78</v>
      </c>
      <c r="D9" s="13"/>
      <c r="E9" s="14" t="s">
        <v>26</v>
      </c>
      <c r="F9" s="14" t="s">
        <v>113</v>
      </c>
      <c r="G9" s="14" t="s">
        <v>75</v>
      </c>
      <c r="H9" s="15" t="s">
        <v>29</v>
      </c>
      <c r="I9" s="16" t="s">
        <v>30</v>
      </c>
      <c r="J9" s="17">
        <f>J10+J11</f>
        <v>7544.6</v>
      </c>
      <c r="K9" s="17">
        <f t="shared" ref="K9:L9" si="0">K10+K11</f>
        <v>5203.5</v>
      </c>
      <c r="L9" s="17">
        <f t="shared" si="0"/>
        <v>5203.5</v>
      </c>
      <c r="M9" s="71" t="s">
        <v>114</v>
      </c>
      <c r="N9" s="13">
        <v>1576</v>
      </c>
      <c r="O9" s="13">
        <v>1152</v>
      </c>
      <c r="P9" s="13">
        <v>1152</v>
      </c>
      <c r="Q9" s="23"/>
    </row>
    <row r="10" spans="1:17" ht="91.5" customHeight="1" x14ac:dyDescent="0.25">
      <c r="A10" s="4" t="s">
        <v>19</v>
      </c>
      <c r="B10" s="3" t="s">
        <v>116</v>
      </c>
      <c r="C10" s="3" t="s">
        <v>78</v>
      </c>
      <c r="D10" s="3"/>
      <c r="E10" s="8" t="s">
        <v>26</v>
      </c>
      <c r="F10" s="8" t="s">
        <v>113</v>
      </c>
      <c r="G10" s="8" t="s">
        <v>77</v>
      </c>
      <c r="H10" s="10" t="s">
        <v>111</v>
      </c>
      <c r="I10" s="9" t="s">
        <v>30</v>
      </c>
      <c r="J10" s="11">
        <v>3995.6</v>
      </c>
      <c r="K10" s="11">
        <f t="shared" ref="K10:L10" si="1">1350.3+128.43</f>
        <v>1478.73</v>
      </c>
      <c r="L10" s="11">
        <f t="shared" si="1"/>
        <v>1478.73</v>
      </c>
      <c r="M10" s="73"/>
      <c r="N10" s="9"/>
      <c r="O10" s="9"/>
      <c r="P10" s="9"/>
    </row>
    <row r="11" spans="1:17" ht="91.5" customHeight="1" x14ac:dyDescent="0.25">
      <c r="A11" s="4" t="s">
        <v>20</v>
      </c>
      <c r="B11" s="3" t="s">
        <v>117</v>
      </c>
      <c r="C11" s="3" t="s">
        <v>78</v>
      </c>
      <c r="D11" s="3"/>
      <c r="E11" s="8" t="s">
        <v>26</v>
      </c>
      <c r="F11" s="8" t="s">
        <v>76</v>
      </c>
      <c r="G11" s="8" t="s">
        <v>77</v>
      </c>
      <c r="H11" s="10" t="s">
        <v>111</v>
      </c>
      <c r="I11" s="9" t="s">
        <v>30</v>
      </c>
      <c r="J11" s="11">
        <v>3549</v>
      </c>
      <c r="K11" s="11">
        <f t="shared" ref="K11:L11" si="2">3853.2-128.43</f>
        <v>3724.77</v>
      </c>
      <c r="L11" s="11">
        <f t="shared" si="2"/>
        <v>3724.77</v>
      </c>
      <c r="M11" s="72"/>
      <c r="N11" s="9"/>
      <c r="O11" s="9"/>
      <c r="P11" s="9"/>
    </row>
    <row r="12" spans="1:17" ht="15.75" customHeight="1" x14ac:dyDescent="0.25">
      <c r="A12" s="61" t="s">
        <v>100</v>
      </c>
      <c r="B12" s="62"/>
      <c r="C12" s="62"/>
      <c r="D12" s="62"/>
      <c r="E12" s="62"/>
      <c r="F12" s="62"/>
      <c r="G12" s="62"/>
      <c r="H12" s="62"/>
      <c r="I12" s="63"/>
      <c r="J12" s="11">
        <f>J9</f>
        <v>7544.6</v>
      </c>
      <c r="K12" s="11">
        <f t="shared" ref="K12:L12" si="3">K9</f>
        <v>5203.5</v>
      </c>
      <c r="L12" s="11">
        <f t="shared" si="3"/>
        <v>5203.5</v>
      </c>
      <c r="M12" s="22"/>
      <c r="N12" s="19"/>
      <c r="O12" s="19"/>
      <c r="P12" s="5"/>
    </row>
    <row r="13" spans="1:17" ht="15.75" customHeight="1" x14ac:dyDescent="0.25">
      <c r="A13" s="61" t="s">
        <v>102</v>
      </c>
      <c r="B13" s="62"/>
      <c r="C13" s="62"/>
      <c r="D13" s="62"/>
      <c r="E13" s="62"/>
      <c r="F13" s="62"/>
      <c r="G13" s="62"/>
      <c r="H13" s="62"/>
      <c r="I13" s="63"/>
      <c r="J13" s="11">
        <f>J12</f>
        <v>7544.6</v>
      </c>
      <c r="K13" s="11">
        <f t="shared" ref="K13:L13" si="4">K12</f>
        <v>5203.5</v>
      </c>
      <c r="L13" s="11">
        <f t="shared" si="4"/>
        <v>5203.5</v>
      </c>
      <c r="M13" s="20"/>
      <c r="N13" s="19"/>
      <c r="O13" s="19"/>
      <c r="P13" s="5"/>
    </row>
    <row r="16" spans="1:17" ht="15" customHeight="1" x14ac:dyDescent="0.25">
      <c r="A16" s="64" t="s">
        <v>135</v>
      </c>
      <c r="B16" s="64"/>
      <c r="C16" s="64"/>
      <c r="D16" s="64"/>
      <c r="E16" s="64"/>
      <c r="F16" s="64"/>
      <c r="G16" s="64"/>
      <c r="I16" s="65"/>
      <c r="J16" s="65"/>
      <c r="K16" s="65"/>
      <c r="M16" s="66" t="s">
        <v>134</v>
      </c>
      <c r="N16" s="66"/>
      <c r="O16" s="66"/>
    </row>
  </sheetData>
  <mergeCells count="27">
    <mergeCell ref="J1:P1"/>
    <mergeCell ref="A2:P2"/>
    <mergeCell ref="A4:A6"/>
    <mergeCell ref="B4:B6"/>
    <mergeCell ref="C4:C6"/>
    <mergeCell ref="D4:D6"/>
    <mergeCell ref="E4:H4"/>
    <mergeCell ref="I4:I6"/>
    <mergeCell ref="J4:L4"/>
    <mergeCell ref="P4:P6"/>
    <mergeCell ref="E5:E6"/>
    <mergeCell ref="G5:G6"/>
    <mergeCell ref="H5:H6"/>
    <mergeCell ref="J5:J6"/>
    <mergeCell ref="K5:K6"/>
    <mergeCell ref="L5:L6"/>
    <mergeCell ref="I16:K16"/>
    <mergeCell ref="M16:O16"/>
    <mergeCell ref="A16:G16"/>
    <mergeCell ref="A13:I13"/>
    <mergeCell ref="M4:M6"/>
    <mergeCell ref="N4:N6"/>
    <mergeCell ref="O4:O6"/>
    <mergeCell ref="A7:P7"/>
    <mergeCell ref="A8:P8"/>
    <mergeCell ref="A12:I12"/>
    <mergeCell ref="M9:M11"/>
  </mergeCells>
  <pageMargins left="0.70866141732283472" right="0.27" top="0.28999999999999998" bottom="0.36" header="0.2800000000000000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4" workbookViewId="0">
      <selection activeCell="P11" sqref="P11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74" t="s">
        <v>162</v>
      </c>
      <c r="I1" s="74"/>
      <c r="J1" s="74"/>
      <c r="K1" s="74"/>
      <c r="L1" s="74"/>
      <c r="M1" s="74"/>
      <c r="N1" s="74"/>
      <c r="O1" s="12"/>
      <c r="P1" s="12"/>
    </row>
    <row r="2" spans="1:16" ht="15.75" x14ac:dyDescent="0.25">
      <c r="A2" s="26"/>
    </row>
    <row r="3" spans="1:16" ht="15.75" x14ac:dyDescent="0.25">
      <c r="A3" s="77" t="s">
        <v>123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ht="58.5" customHeight="1" x14ac:dyDescent="0.25">
      <c r="A4" s="82" t="s">
        <v>163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6" ht="25.5" customHeight="1" x14ac:dyDescent="0.2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 ht="45.75" customHeight="1" x14ac:dyDescent="0.25">
      <c r="A6" s="75" t="s">
        <v>124</v>
      </c>
      <c r="B6" s="75"/>
      <c r="C6" s="75"/>
      <c r="D6" s="75"/>
      <c r="E6" s="75" t="s">
        <v>125</v>
      </c>
      <c r="F6" s="75"/>
      <c r="G6" s="75"/>
      <c r="H6" s="75" t="s">
        <v>126</v>
      </c>
      <c r="I6" s="75" t="s">
        <v>127</v>
      </c>
      <c r="J6" s="79"/>
      <c r="K6" s="79"/>
      <c r="L6" s="79"/>
      <c r="M6" s="79"/>
      <c r="N6" s="79"/>
    </row>
    <row r="7" spans="1:16" ht="25.5" customHeight="1" x14ac:dyDescent="0.25">
      <c r="A7" s="75"/>
      <c r="B7" s="75"/>
      <c r="C7" s="75"/>
      <c r="D7" s="75"/>
      <c r="E7" s="75"/>
      <c r="F7" s="75"/>
      <c r="G7" s="75"/>
      <c r="H7" s="75"/>
      <c r="I7" s="80">
        <v>2020</v>
      </c>
      <c r="J7" s="81"/>
      <c r="K7" s="80">
        <v>2021</v>
      </c>
      <c r="L7" s="81"/>
      <c r="M7" s="80">
        <v>2022</v>
      </c>
      <c r="N7" s="81"/>
    </row>
    <row r="8" spans="1:16" ht="38.25" customHeight="1" x14ac:dyDescent="0.25">
      <c r="A8" s="86" t="s">
        <v>139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6" ht="36" customHeight="1" x14ac:dyDescent="0.25">
      <c r="A9" s="87" t="s">
        <v>153</v>
      </c>
      <c r="B9" s="88"/>
      <c r="C9" s="88"/>
      <c r="D9" s="89"/>
      <c r="E9" s="91" t="s">
        <v>155</v>
      </c>
      <c r="F9" s="92"/>
      <c r="G9" s="93"/>
      <c r="H9" s="41" t="s">
        <v>128</v>
      </c>
      <c r="I9" s="94">
        <v>10000</v>
      </c>
      <c r="J9" s="94"/>
      <c r="K9" s="94">
        <v>8610</v>
      </c>
      <c r="L9" s="94"/>
      <c r="M9" s="94">
        <v>8610</v>
      </c>
      <c r="N9" s="94"/>
    </row>
    <row r="10" spans="1:16" ht="36" customHeight="1" x14ac:dyDescent="0.25">
      <c r="A10" s="87" t="s">
        <v>154</v>
      </c>
      <c r="B10" s="88"/>
      <c r="C10" s="88"/>
      <c r="D10" s="89"/>
      <c r="E10" s="91" t="s">
        <v>156</v>
      </c>
      <c r="F10" s="92"/>
      <c r="G10" s="93"/>
      <c r="H10" s="35" t="s">
        <v>128</v>
      </c>
      <c r="I10" s="94">
        <v>48</v>
      </c>
      <c r="J10" s="94"/>
      <c r="K10" s="94">
        <v>48</v>
      </c>
      <c r="L10" s="94"/>
      <c r="M10" s="94">
        <v>48</v>
      </c>
      <c r="N10" s="94"/>
    </row>
    <row r="11" spans="1:16" ht="26.25" customHeight="1" x14ac:dyDescent="0.25">
      <c r="A11" s="86" t="s">
        <v>122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6" ht="36" customHeight="1" x14ac:dyDescent="0.25">
      <c r="A12" s="87" t="s">
        <v>132</v>
      </c>
      <c r="B12" s="88"/>
      <c r="C12" s="88"/>
      <c r="D12" s="89"/>
      <c r="E12" s="87" t="s">
        <v>129</v>
      </c>
      <c r="F12" s="88"/>
      <c r="G12" s="89"/>
      <c r="H12" s="27" t="s">
        <v>128</v>
      </c>
      <c r="I12" s="79">
        <v>1690</v>
      </c>
      <c r="J12" s="79"/>
      <c r="K12" s="79">
        <v>1102</v>
      </c>
      <c r="L12" s="79"/>
      <c r="M12" s="79">
        <v>1102</v>
      </c>
      <c r="N12" s="79"/>
    </row>
    <row r="13" spans="1:16" ht="36" customHeight="1" x14ac:dyDescent="0.25">
      <c r="A13" s="87" t="s">
        <v>133</v>
      </c>
      <c r="B13" s="88"/>
      <c r="C13" s="88"/>
      <c r="D13" s="89"/>
      <c r="E13" s="87" t="s">
        <v>130</v>
      </c>
      <c r="F13" s="88"/>
      <c r="G13" s="89"/>
      <c r="H13" s="27" t="s">
        <v>131</v>
      </c>
      <c r="I13" s="90">
        <v>1576</v>
      </c>
      <c r="J13" s="90"/>
      <c r="K13" s="90">
        <v>1152</v>
      </c>
      <c r="L13" s="90"/>
      <c r="M13" s="90">
        <v>1152</v>
      </c>
      <c r="N13" s="90"/>
    </row>
    <row r="15" spans="1:16" ht="15" customHeight="1" x14ac:dyDescent="0.25">
      <c r="A15" s="76" t="s">
        <v>135</v>
      </c>
      <c r="B15" s="76"/>
      <c r="C15" s="76"/>
      <c r="D15" s="76"/>
      <c r="E15" s="76"/>
      <c r="F15" s="76"/>
      <c r="G15" s="76"/>
      <c r="H15" s="65"/>
      <c r="I15" s="65"/>
      <c r="J15" s="65"/>
      <c r="K15" s="66" t="s">
        <v>134</v>
      </c>
      <c r="L15" s="66"/>
      <c r="M15" s="66"/>
      <c r="N15" s="66"/>
      <c r="O15" s="28"/>
    </row>
  </sheetData>
  <mergeCells count="36">
    <mergeCell ref="A8:N8"/>
    <mergeCell ref="A10:D10"/>
    <mergeCell ref="E10:G10"/>
    <mergeCell ref="I10:J10"/>
    <mergeCell ref="K10:L10"/>
    <mergeCell ref="M10:N10"/>
    <mergeCell ref="A9:D9"/>
    <mergeCell ref="E9:G9"/>
    <mergeCell ref="I9:J9"/>
    <mergeCell ref="K9:L9"/>
    <mergeCell ref="M9:N9"/>
    <mergeCell ref="E12:G12"/>
    <mergeCell ref="I12:J12"/>
    <mergeCell ref="K12:L12"/>
    <mergeCell ref="M12:N12"/>
    <mergeCell ref="A13:D13"/>
    <mergeCell ref="E13:G13"/>
    <mergeCell ref="I13:J13"/>
    <mergeCell ref="K13:L13"/>
    <mergeCell ref="M13:N13"/>
    <mergeCell ref="H1:N1"/>
    <mergeCell ref="A6:D7"/>
    <mergeCell ref="A15:G15"/>
    <mergeCell ref="H15:J15"/>
    <mergeCell ref="K15:N15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11:N11"/>
    <mergeCell ref="A12:D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ор1</cp:lastModifiedBy>
  <cp:lastPrinted>2021-01-13T07:36:37Z</cp:lastPrinted>
  <dcterms:created xsi:type="dcterms:W3CDTF">2015-10-27T10:53:45Z</dcterms:created>
  <dcterms:modified xsi:type="dcterms:W3CDTF">2021-01-13T07:39:07Z</dcterms:modified>
</cp:coreProperties>
</file>