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<sst xmlns="http://schemas.openxmlformats.org/spreadsheetml/2006/main" count="141" uniqueCount="113">
  <si>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</si>
  <si>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</si>
  <si>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</si>
  <si>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</si>
  <si>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</si>
  <si>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</si>
  <si>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</si>
  <si>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</si>
  <si>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</si>
  <si>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</si>
  <si>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</si>
  <si>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</si>
  <si>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</si>
  <si>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</si>
  <si>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</si>
  <si>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</si>
  <si>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</si>
  <si>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</si>
  <si>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</si>
  <si>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</si>
  <si>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</si>
  <si>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</si>
  <si>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</si>
  <si>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</si>
  <si>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</si>
  <si>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</si>
  <si>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</si>
  <si>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</si>
  <si>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</si>
  <si>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</si>
  <si>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</si>
  <si>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</si>
  <si>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</si>
  <si>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</si>
  <si>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</si>
  <si>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</si>
  <si>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</si>
  <si>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</si>
  <si>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</si>
  <si>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</si>
  <si>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</si>
  <si>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</si>
  <si>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</si>
  <si>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</si>
  <si>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</si>
  <si>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</si>
  <si>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</si>
  <si>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</si>
  <si>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</si>
  <si>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</si>
  <si>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</si>
  <si>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</si>
  <si>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</si>
  <si>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</si>
  <si>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</si>
  <si>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</si>
  <si>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</si>
  <si>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</si>
  <si>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</si>
  <si>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</si>
  <si>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</si>
  <si>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</si>
  <si>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</si>
  <si>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</si>
  <si>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</si>
  <si>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</si>
  <si>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</si>
  <si>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</si>
  <si>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</si>
  <si>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</si>
  <si>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</si>
  <si>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</si>
  <si>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</si>
  <si>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</si>
  <si>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</si>
  <si>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</si>
  <si>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</si>
  <si>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</si>
  <si>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</si>
  <si>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</si>
  <si>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</si>
  <si>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</si>
  <si>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</si>
  <si>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</si>
  <si>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</si>
  <si>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</si>
  <si>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</si>
  <si>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</si>
  <si>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</si>
  <si>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</si>
  <si>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</si>
  <si>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</si>
  <si>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</si>
  <si>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</si>
  <si>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</si>
  <si>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</si>
  <si>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</si>
  <si>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</si>
  <si>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</si>
  <si>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</si>
  <si>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</si>
  <si>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</si>
  <si>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</si>
  <si>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</si>
  <si>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</si>
  <si>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</si>
  <si>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</si>
  <si>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</si>
  <si>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</si>
  <si>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</si>
  <si>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</si>
  <si>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(по состоянию на "01" октября 2021 г.)</t>
  </si>
  <si>
    <t>Кассовый план исполнения бюджета округа Муром на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</si>
</sst>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5" fillId="33" borderId="11" xfId="45" applyFont="1" applyFill="1" applyBorder="1" applyAlignment="1">
      <alignment horizontal="center" vertical="center" wrapText="1"/>
    </xf>
    <xf numFmtId="0" fontId="16" fillId="33" borderId="11" xfId="51" applyFont="1" applyFill="1" applyBorder="1" applyAlignment="1">
      <alignment horizontal="center" vertical="top" wrapText="1"/>
    </xf>
    <xf numFmtId="0" fontId="16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1" xfId="44" applyFont="1" applyFill="1" applyBorder="1" applyAlignment="1">
      <alignment horizontal="left" vertical="top" wrapText="1"/>
    </xf>
    <xf numFmtId="168" fontId="16" fillId="33" borderId="11" xfId="44" applyFont="1" applyFill="1" applyBorder="1" applyAlignment="1">
      <alignment horizontal="left" vertical="top" wrapText="1"/>
    </xf>
    <xf numFmtId="0" fontId="8" fillId="33" borderId="11" xfId="57" applyNumberFormat="1" applyFont="1" applyFill="1" applyBorder="1" applyAlignment="1">
      <alignment horizontal="left" vertical="top" wrapText="1"/>
    </xf>
    <xf numFmtId="168" fontId="8" fillId="33" borderId="11" xfId="44" applyFont="1" applyFill="1" applyBorder="1" applyAlignment="1">
      <alignment horizontal="left" vertical="top" wrapText="1"/>
    </xf>
    <xf numFmtId="168" fontId="11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7" fillId="33" borderId="11" xfId="44" applyFont="1" applyFill="1" applyBorder="1" applyAlignment="1">
      <alignment horizontal="left" vertical="top" wrapText="1"/>
    </xf>
    <xf numFmtId="49" fontId="18" fillId="33" borderId="11" xfId="61" applyNumberFormat="1" applyFont="1" applyFill="1" applyBorder="1" applyAlignment="1">
      <alignment horizontal="center" vertical="top" wrapText="1"/>
    </xf>
    <xf numFmtId="0" fontId="17" fillId="33" borderId="11" xfId="43" applyNumberFormat="1" applyFont="1" applyFill="1" applyBorder="1" applyAlignment="1">
      <alignment horizontal="left" vertical="top" wrapText="1"/>
    </xf>
    <xf numFmtId="0" fontId="17" fillId="33" borderId="11" xfId="57" applyNumberFormat="1" applyFont="1" applyFill="1" applyBorder="1" applyAlignment="1">
      <alignment horizontal="left" vertical="top" wrapText="1"/>
    </xf>
    <xf numFmtId="0" fontId="12" fillId="33" borderId="0" xfId="53" applyFont="1" applyFill="1" applyBorder="1" applyAlignment="1">
      <alignment horizontal="center"/>
      <protection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168" fontId="16" fillId="0" borderId="11" xfId="44" applyFont="1" applyFill="1" applyBorder="1" applyAlignment="1">
      <alignment horizontal="left" vertical="top" wrapText="1"/>
    </xf>
    <xf numFmtId="49" fontId="5" fillId="0" borderId="11" xfId="61" applyNumberFormat="1" applyFont="1" applyFill="1" applyBorder="1" applyAlignment="1">
      <alignment horizontal="center" vertical="top" wrapText="1"/>
    </xf>
    <xf numFmtId="172" fontId="5" fillId="0" borderId="11" xfId="44" applyNumberFormat="1" applyFont="1" applyFill="1" applyBorder="1" applyAlignment="1">
      <alignment horizontal="right" vertical="top" wrapText="1"/>
    </xf>
    <xf numFmtId="172" fontId="5" fillId="0" borderId="11" xfId="61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68" fontId="8" fillId="0" borderId="11" xfId="44" applyFont="1" applyFill="1" applyBorder="1" applyAlignment="1">
      <alignment horizontal="left" vertical="top" wrapText="1"/>
    </xf>
    <xf numFmtId="49" fontId="2" fillId="0" borderId="11" xfId="61" applyNumberFormat="1" applyFont="1" applyFill="1" applyBorder="1" applyAlignment="1">
      <alignment horizontal="center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wrapText="1"/>
    </xf>
    <xf numFmtId="0" fontId="15" fillId="33" borderId="11" xfId="0" applyFont="1" applyFill="1" applyBorder="1" applyAlignment="1">
      <alignment horizontal="center" vertical="center" wrapText="1"/>
    </xf>
    <xf numFmtId="0" fontId="12" fillId="33" borderId="12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pane xSplit="4" ySplit="11" topLeftCell="H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8" sqref="A18:IV18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3.375" style="1" customWidth="1"/>
    <col min="4" max="4" width="12.12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2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63" t="s">
        <v>84</v>
      </c>
      <c r="Q2" s="63"/>
      <c r="R2" s="63"/>
      <c r="S2" s="63"/>
      <c r="T2" s="63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"/>
      <c r="D4" s="6" t="s">
        <v>112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"/>
      <c r="D5" s="8" t="s">
        <v>111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64" t="s">
        <v>2</v>
      </c>
      <c r="B9" s="64" t="s">
        <v>3</v>
      </c>
      <c r="C9" s="67" t="s">
        <v>85</v>
      </c>
      <c r="D9" s="64" t="s">
        <v>4</v>
      </c>
      <c r="E9" s="64" t="s">
        <v>5</v>
      </c>
      <c r="F9" s="64"/>
      <c r="G9" s="64"/>
      <c r="H9" s="64" t="s">
        <v>6</v>
      </c>
      <c r="I9" s="64" t="s">
        <v>7</v>
      </c>
      <c r="J9" s="64"/>
      <c r="K9" s="64"/>
      <c r="L9" s="64" t="s">
        <v>8</v>
      </c>
      <c r="M9" s="64" t="s">
        <v>9</v>
      </c>
      <c r="N9" s="64"/>
      <c r="O9" s="64"/>
      <c r="P9" s="64" t="s">
        <v>10</v>
      </c>
      <c r="Q9" s="64" t="s">
        <v>11</v>
      </c>
      <c r="R9" s="64"/>
      <c r="S9" s="64"/>
      <c r="T9" s="64" t="s">
        <v>12</v>
      </c>
      <c r="U9" s="5"/>
    </row>
    <row r="10" spans="1:21" ht="3.75" customHeight="1">
      <c r="A10" s="64" t="s">
        <v>0</v>
      </c>
      <c r="B10" s="64" t="s">
        <v>0</v>
      </c>
      <c r="C10" s="68"/>
      <c r="D10" s="64" t="s">
        <v>0</v>
      </c>
      <c r="E10" s="64" t="s">
        <v>0</v>
      </c>
      <c r="F10" s="64" t="s">
        <v>0</v>
      </c>
      <c r="G10" s="64" t="s">
        <v>0</v>
      </c>
      <c r="H10" s="64" t="s">
        <v>0</v>
      </c>
      <c r="I10" s="64" t="s">
        <v>0</v>
      </c>
      <c r="J10" s="64" t="s">
        <v>0</v>
      </c>
      <c r="K10" s="64" t="s">
        <v>0</v>
      </c>
      <c r="L10" s="64" t="s">
        <v>0</v>
      </c>
      <c r="M10" s="64" t="s">
        <v>0</v>
      </c>
      <c r="N10" s="64" t="s">
        <v>0</v>
      </c>
      <c r="O10" s="64" t="s">
        <v>0</v>
      </c>
      <c r="P10" s="64" t="s">
        <v>0</v>
      </c>
      <c r="Q10" s="64" t="s">
        <v>0</v>
      </c>
      <c r="R10" s="64" t="s">
        <v>0</v>
      </c>
      <c r="S10" s="64" t="s">
        <v>0</v>
      </c>
      <c r="T10" s="64" t="s">
        <v>0</v>
      </c>
      <c r="U10" s="5"/>
    </row>
    <row r="11" spans="1:21" ht="68.25" customHeight="1">
      <c r="A11" s="64" t="s">
        <v>0</v>
      </c>
      <c r="B11" s="64" t="s">
        <v>0</v>
      </c>
      <c r="C11" s="69"/>
      <c r="D11" s="64" t="s">
        <v>0</v>
      </c>
      <c r="E11" s="10" t="s">
        <v>13</v>
      </c>
      <c r="F11" s="10" t="s">
        <v>14</v>
      </c>
      <c r="G11" s="10" t="s">
        <v>15</v>
      </c>
      <c r="H11" s="64" t="s">
        <v>0</v>
      </c>
      <c r="I11" s="10" t="s">
        <v>16</v>
      </c>
      <c r="J11" s="10" t="s">
        <v>17</v>
      </c>
      <c r="K11" s="10" t="s">
        <v>18</v>
      </c>
      <c r="L11" s="64" t="s">
        <v>0</v>
      </c>
      <c r="M11" s="10" t="s">
        <v>19</v>
      </c>
      <c r="N11" s="10" t="s">
        <v>20</v>
      </c>
      <c r="O11" s="10" t="s">
        <v>21</v>
      </c>
      <c r="P11" s="64" t="s">
        <v>0</v>
      </c>
      <c r="Q11" s="10" t="s">
        <v>22</v>
      </c>
      <c r="R11" s="10" t="s">
        <v>23</v>
      </c>
      <c r="S11" s="10" t="s">
        <v>24</v>
      </c>
      <c r="T11" s="64" t="s">
        <v>0</v>
      </c>
      <c r="U11" s="5"/>
    </row>
    <row r="12" spans="1:21" ht="12.75">
      <c r="A12" s="11" t="s">
        <v>25</v>
      </c>
      <c r="B12" s="11" t="s">
        <v>26</v>
      </c>
      <c r="C12" s="11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15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15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15">
        <f>C17+C18</f>
        <v>2577571.894</v>
      </c>
      <c r="D15" s="16">
        <f>H15+L15+P15+T15</f>
        <v>2822930.12666</v>
      </c>
      <c r="E15" s="15">
        <f>E17+E18</f>
        <v>186425.077</v>
      </c>
      <c r="F15" s="15">
        <f>F17+F18</f>
        <v>196859.593</v>
      </c>
      <c r="G15" s="15">
        <f>G17+G18</f>
        <v>223450.631</v>
      </c>
      <c r="H15" s="16">
        <f>E15+F15+G15</f>
        <v>606735.301</v>
      </c>
      <c r="I15" s="15">
        <f>I17+I18</f>
        <v>212404.73200000002</v>
      </c>
      <c r="J15" s="15">
        <f>J17+J18</f>
        <v>298789.304</v>
      </c>
      <c r="K15" s="15">
        <f>K17+K18</f>
        <v>298002.498</v>
      </c>
      <c r="L15" s="16">
        <f>I15+J15+K15</f>
        <v>809196.534</v>
      </c>
      <c r="M15" s="15">
        <f>M17+M18</f>
        <v>198721.176</v>
      </c>
      <c r="N15" s="15">
        <f>N17+N18</f>
        <v>232518.14646999998</v>
      </c>
      <c r="O15" s="15">
        <f>O17+O18</f>
        <v>207148.20525</v>
      </c>
      <c r="P15" s="16">
        <f>N15+O15+M15</f>
        <v>638387.52772</v>
      </c>
      <c r="Q15" s="15">
        <f>Q17+Q18</f>
        <v>373949.80265</v>
      </c>
      <c r="R15" s="15">
        <f>R17+R18</f>
        <v>243559.5531</v>
      </c>
      <c r="S15" s="15">
        <f>S17+S18</f>
        <v>151101.40819000002</v>
      </c>
      <c r="T15" s="16">
        <f>Q15+R15+S15</f>
        <v>768610.76394</v>
      </c>
      <c r="U15" s="23"/>
    </row>
    <row r="16" spans="1:21" ht="24.75" customHeight="1">
      <c r="A16" s="18" t="s">
        <v>53</v>
      </c>
      <c r="B16" s="14"/>
      <c r="C16" s="15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21">
        <v>807591.9</v>
      </c>
      <c r="D17" s="20">
        <f>H17+L17+P17+T17</f>
        <v>807591.8999999999</v>
      </c>
      <c r="E17" s="20">
        <v>67435</v>
      </c>
      <c r="F17" s="20">
        <v>53593</v>
      </c>
      <c r="G17" s="20">
        <v>56586</v>
      </c>
      <c r="H17" s="16">
        <f>E17+F17+G17</f>
        <v>177614</v>
      </c>
      <c r="I17" s="20">
        <v>69905</v>
      </c>
      <c r="J17" s="20">
        <v>49855</v>
      </c>
      <c r="K17" s="20">
        <v>50673.565</v>
      </c>
      <c r="L17" s="16">
        <f>I17+J17+K17</f>
        <v>170433.565</v>
      </c>
      <c r="M17" s="20">
        <v>75003</v>
      </c>
      <c r="N17" s="20">
        <v>52898.2</v>
      </c>
      <c r="O17" s="20">
        <v>55723.8</v>
      </c>
      <c r="P17" s="16">
        <f>M17+N17+O17</f>
        <v>183625</v>
      </c>
      <c r="Q17" s="20">
        <v>100617</v>
      </c>
      <c r="R17" s="20">
        <v>85370</v>
      </c>
      <c r="S17" s="20">
        <v>89932.335</v>
      </c>
      <c r="T17" s="16">
        <f>Q17+R17+S17</f>
        <v>275919.335</v>
      </c>
      <c r="U17" s="4"/>
    </row>
    <row r="18" spans="1:21" ht="18.75" customHeight="1">
      <c r="A18" s="24" t="s">
        <v>81</v>
      </c>
      <c r="B18" s="19" t="s">
        <v>51</v>
      </c>
      <c r="C18" s="21">
        <v>1769979.994</v>
      </c>
      <c r="D18" s="20">
        <v>2015338.23026</v>
      </c>
      <c r="E18" s="20">
        <v>118990.077</v>
      </c>
      <c r="F18" s="20">
        <f>143178.493+5.1+83</f>
        <v>143266.593</v>
      </c>
      <c r="G18" s="20">
        <f>166781.981+82.65</f>
        <v>166864.631</v>
      </c>
      <c r="H18" s="16">
        <f>E18+F18+G18</f>
        <v>429121.301</v>
      </c>
      <c r="I18" s="20">
        <f>144132.073+57.45-1689.791</f>
        <v>142499.73200000002</v>
      </c>
      <c r="J18" s="20">
        <f>248876.854+57.45</f>
        <v>248934.304</v>
      </c>
      <c r="K18" s="20">
        <v>247328.933</v>
      </c>
      <c r="L18" s="16">
        <f>I18+J18+K18</f>
        <v>638762.969</v>
      </c>
      <c r="M18" s="20">
        <f>123718.176</f>
        <v>123718.176</v>
      </c>
      <c r="N18" s="20">
        <v>179619.94647</v>
      </c>
      <c r="O18" s="20">
        <v>151424.40525</v>
      </c>
      <c r="P18" s="16">
        <f>M18+N18+O18</f>
        <v>454762.52772</v>
      </c>
      <c r="Q18" s="20">
        <v>273332.80265</v>
      </c>
      <c r="R18" s="20">
        <v>158189.5531</v>
      </c>
      <c r="S18" s="20">
        <v>61169.07319</v>
      </c>
      <c r="T18" s="16">
        <f>Q18+R18+S18</f>
        <v>492691.42894</v>
      </c>
      <c r="U18" s="4"/>
    </row>
    <row r="19" spans="1:21" s="58" customFormat="1" ht="28.5" customHeight="1">
      <c r="A19" s="53" t="s">
        <v>79</v>
      </c>
      <c r="B19" s="54" t="s">
        <v>52</v>
      </c>
      <c r="C19" s="55">
        <f>C21+C23+C24+C25</f>
        <v>2600779.8</v>
      </c>
      <c r="D19" s="56">
        <f>H19+L19+P19+T19</f>
        <v>2821638.03002</v>
      </c>
      <c r="E19" s="55">
        <f>E21+E22+E23+E24+E25</f>
        <v>185116.191</v>
      </c>
      <c r="F19" s="55">
        <f>F21+F22+F23+F24+F25</f>
        <v>213970.5</v>
      </c>
      <c r="G19" s="55">
        <f>G21+G22+G23+G24+G25</f>
        <v>236142.25407000002</v>
      </c>
      <c r="H19" s="56">
        <f>E19+F19+G19</f>
        <v>635228.94507</v>
      </c>
      <c r="I19" s="55">
        <f>I21+I22+I23+I24+I25</f>
        <v>242396.827</v>
      </c>
      <c r="J19" s="55">
        <f>J21+J22+J23+J24+J25</f>
        <v>311413.727</v>
      </c>
      <c r="K19" s="55">
        <f>K21+K22+K23+K24+K25</f>
        <v>323052.21299999993</v>
      </c>
      <c r="L19" s="56">
        <f>I19+J19+K19</f>
        <v>876862.767</v>
      </c>
      <c r="M19" s="55">
        <f>M21+M22+M23+M24+M25</f>
        <v>203744.344</v>
      </c>
      <c r="N19" s="55">
        <f>N21+N22+N23+N24+N25</f>
        <v>241963.92945999998</v>
      </c>
      <c r="O19" s="55">
        <f>O21+O22+O23+O24+O25</f>
        <v>203081.64455000003</v>
      </c>
      <c r="P19" s="56">
        <f>N19+O19+M19</f>
        <v>648789.91801</v>
      </c>
      <c r="Q19" s="55">
        <f>Q21+Q22+Q23+Q24+Q25</f>
        <v>348756.6797</v>
      </c>
      <c r="R19" s="55">
        <f>R21+R22+R23+R24+R25</f>
        <v>206020.4486</v>
      </c>
      <c r="S19" s="55">
        <f>S21+S22+S23+S24+S25</f>
        <v>105979.27164</v>
      </c>
      <c r="T19" s="56">
        <f>Q19+R19+S19</f>
        <v>660756.39994</v>
      </c>
      <c r="U19" s="57"/>
    </row>
    <row r="20" spans="1:21" ht="21" customHeight="1">
      <c r="A20" s="26" t="s">
        <v>53</v>
      </c>
      <c r="B20" s="14"/>
      <c r="C20" s="15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  <c r="U20" s="5"/>
    </row>
    <row r="21" spans="1:21" s="58" customFormat="1" ht="42.75" customHeight="1">
      <c r="A21" s="59" t="s">
        <v>86</v>
      </c>
      <c r="B21" s="60" t="s">
        <v>56</v>
      </c>
      <c r="C21" s="61">
        <v>200623.8</v>
      </c>
      <c r="D21" s="62">
        <f>H21+L21+P21+T21</f>
        <v>299870.8182600001</v>
      </c>
      <c r="E21" s="62">
        <v>0</v>
      </c>
      <c r="F21" s="62">
        <v>16411.66</v>
      </c>
      <c r="G21" s="62">
        <v>45002.91</v>
      </c>
      <c r="H21" s="56">
        <f>E21+F21+G21</f>
        <v>61414.57000000001</v>
      </c>
      <c r="I21" s="62">
        <v>5215.18</v>
      </c>
      <c r="J21" s="62">
        <v>12658.542</v>
      </c>
      <c r="K21" s="62">
        <f>-621.21+621.21</f>
        <v>0</v>
      </c>
      <c r="L21" s="56">
        <f>I21+J21+K21</f>
        <v>17873.722</v>
      </c>
      <c r="M21" s="62">
        <f>19075.782-621.21</f>
        <v>18454.572</v>
      </c>
      <c r="N21" s="62">
        <v>11338.1045</v>
      </c>
      <c r="O21" s="62">
        <v>7680.852</v>
      </c>
      <c r="P21" s="56">
        <v>36497.48076</v>
      </c>
      <c r="Q21" s="62">
        <v>148645.1215</v>
      </c>
      <c r="R21" s="62">
        <v>27038.216</v>
      </c>
      <c r="S21" s="62">
        <v>8401.708</v>
      </c>
      <c r="T21" s="56">
        <f aca="true" t="shared" si="0" ref="T21:T28">Q21+R21+S21</f>
        <v>184085.04550000004</v>
      </c>
      <c r="U21" s="57"/>
    </row>
    <row r="22" spans="1:21" ht="24.75" customHeight="1" hidden="1">
      <c r="A22" s="27"/>
      <c r="B22" s="19" t="s">
        <v>57</v>
      </c>
      <c r="C22" s="15"/>
      <c r="D22" s="20"/>
      <c r="E22" s="20"/>
      <c r="F22" s="20"/>
      <c r="G22" s="20"/>
      <c r="H22" s="16"/>
      <c r="I22" s="20"/>
      <c r="J22" s="20"/>
      <c r="K22" s="20"/>
      <c r="L22" s="16"/>
      <c r="M22" s="20"/>
      <c r="N22" s="20"/>
      <c r="O22" s="20"/>
      <c r="P22" s="16"/>
      <c r="Q22" s="20"/>
      <c r="R22" s="20"/>
      <c r="S22" s="20"/>
      <c r="T22" s="16">
        <f t="shared" si="0"/>
        <v>0</v>
      </c>
      <c r="U22" s="5"/>
    </row>
    <row r="23" spans="1:21" ht="68.25" customHeight="1">
      <c r="A23" s="27" t="s">
        <v>87</v>
      </c>
      <c r="B23" s="19" t="s">
        <v>58</v>
      </c>
      <c r="C23" s="21">
        <v>1956915.9</v>
      </c>
      <c r="D23" s="20">
        <f aca="true" t="shared" si="1" ref="D23:D28">H23+L23+P23+T23</f>
        <v>2066818.82179</v>
      </c>
      <c r="E23" s="20">
        <v>149847.334</v>
      </c>
      <c r="F23" s="20">
        <v>161337.09</v>
      </c>
      <c r="G23" s="20">
        <v>145742.41435</v>
      </c>
      <c r="H23" s="16">
        <f aca="true" t="shared" si="2" ref="H23:H28">E23+F23+G23</f>
        <v>456926.83835</v>
      </c>
      <c r="I23" s="20">
        <v>192449.267</v>
      </c>
      <c r="J23" s="20">
        <v>263398.153</v>
      </c>
      <c r="K23" s="20">
        <f>275360.323-621.21</f>
        <v>274739.11299999995</v>
      </c>
      <c r="L23" s="16">
        <f aca="true" t="shared" si="3" ref="L23:L28">I23+J23+K23</f>
        <v>730586.5329999999</v>
      </c>
      <c r="M23" s="20">
        <f>144787.609+621.21</f>
        <v>145408.819</v>
      </c>
      <c r="N23" s="20">
        <v>192129.51941</v>
      </c>
      <c r="O23" s="20">
        <v>166666.4049</v>
      </c>
      <c r="P23" s="16">
        <v>491976.04422</v>
      </c>
      <c r="Q23" s="20">
        <v>168627.92721</v>
      </c>
      <c r="R23" s="20">
        <v>147868.45793</v>
      </c>
      <c r="S23" s="20">
        <v>70833.02108</v>
      </c>
      <c r="T23" s="16">
        <f t="shared" si="0"/>
        <v>387329.40622</v>
      </c>
      <c r="U23" s="5"/>
    </row>
    <row r="24" spans="1:21" ht="34.5" customHeight="1">
      <c r="A24" s="27" t="s">
        <v>94</v>
      </c>
      <c r="B24" s="19" t="s">
        <v>59</v>
      </c>
      <c r="C24" s="21">
        <v>465.9</v>
      </c>
      <c r="D24" s="20">
        <f t="shared" si="1"/>
        <v>342.46767</v>
      </c>
      <c r="E24" s="20">
        <v>0</v>
      </c>
      <c r="F24" s="20">
        <v>0</v>
      </c>
      <c r="G24" s="20">
        <v>0</v>
      </c>
      <c r="H24" s="16">
        <f t="shared" si="2"/>
        <v>0</v>
      </c>
      <c r="I24" s="20">
        <v>0</v>
      </c>
      <c r="J24" s="20">
        <v>0</v>
      </c>
      <c r="K24" s="20">
        <v>0</v>
      </c>
      <c r="L24" s="16">
        <f t="shared" si="3"/>
        <v>0</v>
      </c>
      <c r="M24" s="20">
        <v>0</v>
      </c>
      <c r="N24" s="20">
        <v>0</v>
      </c>
      <c r="O24" s="20">
        <v>123.43233</v>
      </c>
      <c r="P24" s="16">
        <v>0</v>
      </c>
      <c r="Q24" s="20">
        <v>0</v>
      </c>
      <c r="R24" s="20">
        <v>342.46767</v>
      </c>
      <c r="S24" s="20">
        <v>0</v>
      </c>
      <c r="T24" s="16">
        <f t="shared" si="0"/>
        <v>342.46767</v>
      </c>
      <c r="U24" s="5"/>
    </row>
    <row r="25" spans="1:21" s="52" customFormat="1" ht="22.5" customHeight="1">
      <c r="A25" s="27" t="s">
        <v>54</v>
      </c>
      <c r="B25" s="19" t="s">
        <v>60</v>
      </c>
      <c r="C25" s="21">
        <v>442774.2</v>
      </c>
      <c r="D25" s="20">
        <f>H25+L25+P25+T25</f>
        <v>445147.2528</v>
      </c>
      <c r="E25" s="20">
        <v>35268.857</v>
      </c>
      <c r="F25" s="20">
        <v>36221.75</v>
      </c>
      <c r="G25" s="20">
        <v>45396.92972</v>
      </c>
      <c r="H25" s="16">
        <f t="shared" si="2"/>
        <v>116887.53672</v>
      </c>
      <c r="I25" s="20">
        <v>44732.38</v>
      </c>
      <c r="J25" s="20">
        <f>35596.632-239.6</f>
        <v>35357.032</v>
      </c>
      <c r="K25" s="20">
        <v>48313.1</v>
      </c>
      <c r="L25" s="16">
        <f>I25+J25+K25</f>
        <v>128402.51199999999</v>
      </c>
      <c r="M25" s="20">
        <v>39880.953</v>
      </c>
      <c r="N25" s="20">
        <v>38496.30555</v>
      </c>
      <c r="O25" s="20">
        <v>28610.95532</v>
      </c>
      <c r="P25" s="16">
        <v>110857.72353</v>
      </c>
      <c r="Q25" s="20">
        <v>31483.63099</v>
      </c>
      <c r="R25" s="20">
        <v>30771.307</v>
      </c>
      <c r="S25" s="20">
        <v>26744.54256</v>
      </c>
      <c r="T25" s="16">
        <f>Q25+R25+S25</f>
        <v>88999.48055000001</v>
      </c>
      <c r="U25" s="51"/>
    </row>
    <row r="26" spans="1:21" ht="24" customHeight="1">
      <c r="A26" s="25" t="s">
        <v>61</v>
      </c>
      <c r="B26" s="14" t="s">
        <v>62</v>
      </c>
      <c r="C26" s="16">
        <f>C15-C19</f>
        <v>-23207.90599999996</v>
      </c>
      <c r="D26" s="16">
        <f>H26+L26+P26+T26</f>
        <v>1292.0966400000761</v>
      </c>
      <c r="E26" s="16">
        <f>E15-E19</f>
        <v>1308.8859999999986</v>
      </c>
      <c r="F26" s="16">
        <f>F15-F19</f>
        <v>-17110.907000000007</v>
      </c>
      <c r="G26" s="16">
        <f>G15-G19</f>
        <v>-12691.62307000003</v>
      </c>
      <c r="H26" s="16">
        <f>E26+F26+G26</f>
        <v>-28493.64407000004</v>
      </c>
      <c r="I26" s="16">
        <f>I15-I19</f>
        <v>-29992.094999999972</v>
      </c>
      <c r="J26" s="16">
        <f>J15-J19</f>
        <v>-12624.42300000001</v>
      </c>
      <c r="K26" s="16">
        <f>K15-K19</f>
        <v>-25049.71499999991</v>
      </c>
      <c r="L26" s="16">
        <f t="shared" si="3"/>
        <v>-67666.23299999989</v>
      </c>
      <c r="M26" s="16">
        <f>M15-M19</f>
        <v>-5023.168000000005</v>
      </c>
      <c r="N26" s="16">
        <f>N15-N19</f>
        <v>-9445.782990000007</v>
      </c>
      <c r="O26" s="16">
        <f>O15-O19</f>
        <v>4066.5606999999727</v>
      </c>
      <c r="P26" s="16">
        <f>N26+O26+M26</f>
        <v>-10402.39029000004</v>
      </c>
      <c r="Q26" s="16">
        <f>Q15-Q19</f>
        <v>25193.122950000048</v>
      </c>
      <c r="R26" s="16">
        <f>R15-R19</f>
        <v>37539.10449999999</v>
      </c>
      <c r="S26" s="16">
        <f>S15-S19</f>
        <v>45122.13655000001</v>
      </c>
      <c r="T26" s="16">
        <f t="shared" si="0"/>
        <v>107854.36400000005</v>
      </c>
      <c r="U26" s="5"/>
    </row>
    <row r="27" spans="1:21" ht="33.75" customHeight="1">
      <c r="A27" s="25" t="s">
        <v>63</v>
      </c>
      <c r="B27" s="14" t="s">
        <v>64</v>
      </c>
      <c r="C27" s="16">
        <f>-C26</f>
        <v>23207.90599999996</v>
      </c>
      <c r="D27" s="16">
        <f t="shared" si="1"/>
        <v>-1292.0966400000761</v>
      </c>
      <c r="E27" s="16">
        <f>-E26</f>
        <v>-1308.8859999999986</v>
      </c>
      <c r="F27" s="16">
        <f>-F26</f>
        <v>17110.907000000007</v>
      </c>
      <c r="G27" s="16">
        <f>-G26</f>
        <v>12691.62307000003</v>
      </c>
      <c r="H27" s="16">
        <f>E27+F27+G27</f>
        <v>28493.64407000004</v>
      </c>
      <c r="I27" s="16">
        <f>-I26</f>
        <v>29992.094999999972</v>
      </c>
      <c r="J27" s="16">
        <f>-J26</f>
        <v>12624.42300000001</v>
      </c>
      <c r="K27" s="16">
        <f>-K26</f>
        <v>25049.71499999991</v>
      </c>
      <c r="L27" s="16">
        <f t="shared" si="3"/>
        <v>67666.23299999989</v>
      </c>
      <c r="M27" s="16">
        <f>-M26</f>
        <v>5023.168000000005</v>
      </c>
      <c r="N27" s="16">
        <f>-N26</f>
        <v>9445.782990000007</v>
      </c>
      <c r="O27" s="16">
        <f>-O26</f>
        <v>-4066.5606999999727</v>
      </c>
      <c r="P27" s="16">
        <f>M27+N27+O27</f>
        <v>10402.39029000004</v>
      </c>
      <c r="Q27" s="16">
        <f>-Q26</f>
        <v>-25193.122950000048</v>
      </c>
      <c r="R27" s="16">
        <f>-R26</f>
        <v>-37539.10449999999</v>
      </c>
      <c r="S27" s="16">
        <f>-S26</f>
        <v>-45122.13655000001</v>
      </c>
      <c r="T27" s="16">
        <f t="shared" si="0"/>
        <v>-107854.36400000005</v>
      </c>
      <c r="U27" s="5"/>
    </row>
    <row r="28" spans="1:21" ht="44.25" customHeight="1">
      <c r="A28" s="28" t="s">
        <v>65</v>
      </c>
      <c r="B28" s="14" t="s">
        <v>66</v>
      </c>
      <c r="C28" s="16">
        <f>C32+C31+C30+C33+C34</f>
        <v>59371.1</v>
      </c>
      <c r="D28" s="16">
        <f t="shared" si="1"/>
        <v>59371.1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2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3"/>
        <v>0</v>
      </c>
      <c r="M28" s="15">
        <f t="shared" si="4"/>
        <v>0</v>
      </c>
      <c r="N28" s="15">
        <f t="shared" si="4"/>
        <v>0</v>
      </c>
      <c r="O28" s="15">
        <f t="shared" si="4"/>
        <v>59371.1</v>
      </c>
      <c r="P28" s="16">
        <f>N28+O28+M28</f>
        <v>59371.1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6">
        <f t="shared" si="0"/>
        <v>0</v>
      </c>
      <c r="U28" s="5"/>
    </row>
    <row r="29" spans="1:21" ht="26.25" customHeight="1">
      <c r="A29" s="26" t="s">
        <v>53</v>
      </c>
      <c r="B29" s="14"/>
      <c r="C29" s="20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  <c r="U29" s="5"/>
    </row>
    <row r="30" spans="1:21" ht="48" customHeight="1">
      <c r="A30" s="46" t="s">
        <v>99</v>
      </c>
      <c r="B30" s="47" t="s">
        <v>67</v>
      </c>
      <c r="C30" s="20">
        <v>59371.1</v>
      </c>
      <c r="D30" s="20">
        <f>H30+L30+P30+T30</f>
        <v>0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0</v>
      </c>
      <c r="S30" s="20">
        <v>0</v>
      </c>
      <c r="T30" s="16">
        <f aca="true" t="shared" si="7" ref="T30:T35">Q30+R30+S30</f>
        <v>0</v>
      </c>
      <c r="U30" s="5"/>
    </row>
    <row r="31" spans="1:21" ht="39" customHeight="1">
      <c r="A31" s="46" t="s">
        <v>100</v>
      </c>
      <c r="B31" s="47" t="s">
        <v>68</v>
      </c>
      <c r="C31" s="20">
        <v>0</v>
      </c>
      <c r="D31" s="20">
        <f>H31+L31+P31+T31</f>
        <v>59371.1</v>
      </c>
      <c r="E31" s="29">
        <v>0</v>
      </c>
      <c r="F31" s="29">
        <v>0</v>
      </c>
      <c r="G31" s="29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59371.1</v>
      </c>
      <c r="P31" s="16">
        <f>N31+O31+M31</f>
        <v>59371.1</v>
      </c>
      <c r="Q31" s="20">
        <v>0</v>
      </c>
      <c r="R31" s="20">
        <v>0</v>
      </c>
      <c r="S31" s="20">
        <v>0</v>
      </c>
      <c r="T31" s="16">
        <f t="shared" si="7"/>
        <v>0</v>
      </c>
      <c r="U31" s="5"/>
    </row>
    <row r="32" spans="1:21" ht="36" customHeight="1">
      <c r="A32" s="46" t="s">
        <v>101</v>
      </c>
      <c r="B32" s="47" t="s">
        <v>69</v>
      </c>
      <c r="C32" s="30">
        <v>0</v>
      </c>
      <c r="D32" s="20">
        <f>H32+L32+P32+T32</f>
        <v>0</v>
      </c>
      <c r="E32" s="29">
        <v>0</v>
      </c>
      <c r="F32" s="29">
        <v>0</v>
      </c>
      <c r="G32" s="29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46" t="s">
        <v>88</v>
      </c>
      <c r="B33" s="47" t="s">
        <v>102</v>
      </c>
      <c r="C33" s="30">
        <v>0</v>
      </c>
      <c r="D33" s="20">
        <f>H33+L33+P33+T33</f>
        <v>0</v>
      </c>
      <c r="E33" s="29">
        <v>0</v>
      </c>
      <c r="F33" s="29">
        <v>0</v>
      </c>
      <c r="G33" s="29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48" t="s">
        <v>103</v>
      </c>
      <c r="B34" s="47" t="s">
        <v>104</v>
      </c>
      <c r="C34" s="30">
        <v>0</v>
      </c>
      <c r="D34" s="20">
        <f>H34+L34+P34+T34</f>
        <v>0</v>
      </c>
      <c r="E34" s="29">
        <v>0</v>
      </c>
      <c r="F34" s="29">
        <v>0</v>
      </c>
      <c r="G34" s="29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8" t="s">
        <v>89</v>
      </c>
      <c r="B35" s="14" t="s">
        <v>70</v>
      </c>
      <c r="C35" s="16">
        <f>C37+C38+C39+C40</f>
        <v>59371.1</v>
      </c>
      <c r="D35" s="16">
        <f>D37+D38+D39+D40</f>
        <v>59371.1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0</v>
      </c>
      <c r="P35" s="16">
        <f>M35+N35+O35</f>
        <v>0</v>
      </c>
      <c r="Q35" s="16">
        <f>Q37+Q38+Q39+Q40</f>
        <v>0</v>
      </c>
      <c r="R35" s="16">
        <f>R37+R38+R39+R40</f>
        <v>59371.1</v>
      </c>
      <c r="S35" s="16">
        <f>S37+S38+S39+S40</f>
        <v>0</v>
      </c>
      <c r="T35" s="16">
        <f t="shared" si="7"/>
        <v>59371.1</v>
      </c>
      <c r="U35" s="5"/>
    </row>
    <row r="36" spans="1:21" ht="14.25" customHeight="1">
      <c r="A36" s="26" t="s">
        <v>53</v>
      </c>
      <c r="B36" s="14"/>
      <c r="C36" s="20"/>
      <c r="D36" s="20"/>
      <c r="E36" s="29"/>
      <c r="F36" s="29"/>
      <c r="G36" s="29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49" t="s">
        <v>105</v>
      </c>
      <c r="B37" s="47" t="s">
        <v>71</v>
      </c>
      <c r="C37" s="20">
        <v>0</v>
      </c>
      <c r="D37" s="20">
        <f>H37+L37+P37+T37</f>
        <v>0</v>
      </c>
      <c r="E37" s="29">
        <v>0</v>
      </c>
      <c r="F37" s="29">
        <v>0</v>
      </c>
      <c r="G37" s="29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ht="39.75" customHeight="1">
      <c r="A38" s="46" t="s">
        <v>106</v>
      </c>
      <c r="B38" s="47" t="s">
        <v>72</v>
      </c>
      <c r="C38" s="20">
        <v>59371.1</v>
      </c>
      <c r="D38" s="20">
        <f>H38+L38+P38+T38</f>
        <v>59371.1</v>
      </c>
      <c r="E38" s="29">
        <v>0</v>
      </c>
      <c r="F38" s="29">
        <v>0</v>
      </c>
      <c r="G38" s="29">
        <v>0</v>
      </c>
      <c r="H38" s="16">
        <f>E38+F38+G38</f>
        <v>0</v>
      </c>
      <c r="I38" s="20">
        <v>0</v>
      </c>
      <c r="J38" s="20">
        <v>0</v>
      </c>
      <c r="K38" s="20">
        <v>0</v>
      </c>
      <c r="L38" s="16">
        <f>I38+J38+K38</f>
        <v>0</v>
      </c>
      <c r="M38" s="20">
        <v>0</v>
      </c>
      <c r="N38" s="20">
        <v>0</v>
      </c>
      <c r="O38" s="20">
        <v>0</v>
      </c>
      <c r="P38" s="16">
        <f>N38+O38+M38</f>
        <v>0</v>
      </c>
      <c r="Q38" s="20">
        <v>0</v>
      </c>
      <c r="R38" s="20">
        <v>59371.1</v>
      </c>
      <c r="S38" s="20">
        <v>0</v>
      </c>
      <c r="T38" s="16">
        <f>Q38+R38+S38</f>
        <v>59371.1</v>
      </c>
      <c r="U38" s="5"/>
    </row>
    <row r="39" spans="1:21" ht="26.25" customHeight="1">
      <c r="A39" s="46" t="s">
        <v>107</v>
      </c>
      <c r="B39" s="47" t="s">
        <v>108</v>
      </c>
      <c r="C39" s="20">
        <v>0</v>
      </c>
      <c r="D39" s="20">
        <f>H39+L39+P39+T39</f>
        <v>0</v>
      </c>
      <c r="E39" s="29">
        <v>0</v>
      </c>
      <c r="F39" s="29">
        <v>0</v>
      </c>
      <c r="G39" s="29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49" t="s">
        <v>109</v>
      </c>
      <c r="B40" s="47" t="s">
        <v>110</v>
      </c>
      <c r="C40" s="20">
        <v>0</v>
      </c>
      <c r="D40" s="20">
        <f>H40+L40+P40+T40</f>
        <v>0</v>
      </c>
      <c r="E40" s="29">
        <v>0</v>
      </c>
      <c r="F40" s="29">
        <v>0</v>
      </c>
      <c r="G40" s="29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31" t="s">
        <v>90</v>
      </c>
      <c r="B41" s="14" t="s">
        <v>73</v>
      </c>
      <c r="C41" s="16">
        <f>C26+C28-C35</f>
        <v>-23207.90599999996</v>
      </c>
      <c r="D41" s="16">
        <f>H41+L41+P41+T41</f>
        <v>1292.0966400000761</v>
      </c>
      <c r="E41" s="16">
        <f>E26+E28-E35</f>
        <v>1308.8859999999986</v>
      </c>
      <c r="F41" s="16">
        <f>F26+F28-F35</f>
        <v>-17110.907000000007</v>
      </c>
      <c r="G41" s="16">
        <f>G26+G28-G35</f>
        <v>-12691.62307000003</v>
      </c>
      <c r="H41" s="16">
        <f>E41+F41+G41</f>
        <v>-28493.64407000004</v>
      </c>
      <c r="I41" s="16">
        <f>I26+I28-I35</f>
        <v>-29992.094999999972</v>
      </c>
      <c r="J41" s="16">
        <f>J26+J28-J35</f>
        <v>-12624.42300000001</v>
      </c>
      <c r="K41" s="16">
        <f>K26+K28-K35</f>
        <v>-25049.71499999991</v>
      </c>
      <c r="L41" s="16">
        <f>I41+J41+K41</f>
        <v>-67666.23299999989</v>
      </c>
      <c r="M41" s="16">
        <f>M26+M28-M35</f>
        <v>-5023.168000000005</v>
      </c>
      <c r="N41" s="16">
        <f>N26+N28-N35</f>
        <v>-9445.782990000007</v>
      </c>
      <c r="O41" s="16">
        <f>O26+O28-O35</f>
        <v>63437.66069999997</v>
      </c>
      <c r="P41" s="16">
        <f>N41+O41+M41</f>
        <v>48968.70970999996</v>
      </c>
      <c r="Q41" s="16">
        <f>Q26+Q28-Q35</f>
        <v>25193.122950000048</v>
      </c>
      <c r="R41" s="16">
        <f>R26+R28-R35</f>
        <v>-21831.99550000001</v>
      </c>
      <c r="S41" s="16">
        <f>S26+S28-S35</f>
        <v>45122.13655000001</v>
      </c>
      <c r="T41" s="16">
        <f>Q41+R41+S41</f>
        <v>48483.26400000005</v>
      </c>
      <c r="U41" s="5"/>
    </row>
    <row r="42" spans="1:21" ht="84.75" customHeight="1">
      <c r="A42" s="32" t="s">
        <v>91</v>
      </c>
      <c r="B42" s="14" t="s">
        <v>74</v>
      </c>
      <c r="C42" s="30">
        <f>E42</f>
        <v>73895.247</v>
      </c>
      <c r="D42" s="20">
        <f>C42</f>
        <v>73895.247</v>
      </c>
      <c r="E42" s="20">
        <v>73895.247</v>
      </c>
      <c r="F42" s="20">
        <f>E43</f>
        <v>75204.133</v>
      </c>
      <c r="G42" s="20">
        <f>F43</f>
        <v>58093.225999999995</v>
      </c>
      <c r="H42" s="20">
        <f>E42</f>
        <v>73895.247</v>
      </c>
      <c r="I42" s="20">
        <f>H43</f>
        <v>45401.602929999965</v>
      </c>
      <c r="J42" s="20">
        <f>I43</f>
        <v>15409.507929999992</v>
      </c>
      <c r="K42" s="20">
        <f>J43</f>
        <v>2785.0849299999827</v>
      </c>
      <c r="L42" s="20">
        <f>I42</f>
        <v>45401.602929999965</v>
      </c>
      <c r="M42" s="20">
        <f aca="true" t="shared" si="8" ref="M42:S42">L43</f>
        <v>-22264.630069999926</v>
      </c>
      <c r="N42" s="20">
        <f t="shared" si="8"/>
        <v>-27287.79806999993</v>
      </c>
      <c r="O42" s="20">
        <f t="shared" si="8"/>
        <v>-36733.58105999994</v>
      </c>
      <c r="P42" s="20">
        <f>M42</f>
        <v>-22264.630069999926</v>
      </c>
      <c r="Q42" s="20">
        <f>P43</f>
        <v>26704.079640000033</v>
      </c>
      <c r="R42" s="20">
        <f>Q43</f>
        <v>51897.20259000008</v>
      </c>
      <c r="S42" s="20">
        <f t="shared" si="8"/>
        <v>30065.20709000007</v>
      </c>
      <c r="T42" s="20">
        <f>Q42</f>
        <v>26704.079640000033</v>
      </c>
      <c r="U42" s="5"/>
    </row>
    <row r="43" spans="1:21" ht="75" customHeight="1">
      <c r="A43" s="32" t="s">
        <v>92</v>
      </c>
      <c r="B43" s="14" t="s">
        <v>75</v>
      </c>
      <c r="C43" s="30">
        <f>C42+C41</f>
        <v>50687.341000000044</v>
      </c>
      <c r="D43" s="30">
        <f>D42+D41</f>
        <v>75187.34364000008</v>
      </c>
      <c r="E43" s="20">
        <f aca="true" t="shared" si="9" ref="E43:K43">E42+E41</f>
        <v>75204.133</v>
      </c>
      <c r="F43" s="30">
        <f t="shared" si="9"/>
        <v>58093.225999999995</v>
      </c>
      <c r="G43" s="30">
        <f t="shared" si="9"/>
        <v>45401.602929999965</v>
      </c>
      <c r="H43" s="30">
        <f>G43</f>
        <v>45401.602929999965</v>
      </c>
      <c r="I43" s="30">
        <f t="shared" si="9"/>
        <v>15409.507929999992</v>
      </c>
      <c r="J43" s="30">
        <f t="shared" si="9"/>
        <v>2785.0849299999827</v>
      </c>
      <c r="K43" s="30">
        <f t="shared" si="9"/>
        <v>-22264.630069999926</v>
      </c>
      <c r="L43" s="30">
        <f>K43</f>
        <v>-22264.630069999926</v>
      </c>
      <c r="M43" s="30">
        <f aca="true" t="shared" si="10" ref="M43:R43">M42+M41</f>
        <v>-27287.79806999993</v>
      </c>
      <c r="N43" s="30">
        <f t="shared" si="10"/>
        <v>-36733.58105999994</v>
      </c>
      <c r="O43" s="30">
        <f t="shared" si="10"/>
        <v>26704.079640000033</v>
      </c>
      <c r="P43" s="30">
        <f>O43</f>
        <v>26704.079640000033</v>
      </c>
      <c r="Q43" s="30">
        <f>Q42+Q41</f>
        <v>51897.20259000008</v>
      </c>
      <c r="R43" s="30">
        <f t="shared" si="10"/>
        <v>30065.20709000007</v>
      </c>
      <c r="S43" s="30">
        <f>S42+S41</f>
        <v>75187.34364000008</v>
      </c>
      <c r="T43" s="30">
        <f>S43</f>
        <v>75187.34364000008</v>
      </c>
      <c r="U43" s="5"/>
    </row>
    <row r="44" spans="1:21" ht="105" customHeight="1">
      <c r="A44" s="32" t="s">
        <v>93</v>
      </c>
      <c r="B44" s="14" t="s">
        <v>76</v>
      </c>
      <c r="C44" s="20">
        <f>C42-C43</f>
        <v>23207.90599999996</v>
      </c>
      <c r="D44" s="20">
        <f>D42-D43</f>
        <v>-1292.0966400000761</v>
      </c>
      <c r="E44" s="20">
        <f aca="true" t="shared" si="11" ref="E44:T44">E42-E43</f>
        <v>-1308.8859999999986</v>
      </c>
      <c r="F44" s="20">
        <f t="shared" si="11"/>
        <v>17110.907000000007</v>
      </c>
      <c r="G44" s="20">
        <f t="shared" si="11"/>
        <v>12691.62307000003</v>
      </c>
      <c r="H44" s="20">
        <f t="shared" si="11"/>
        <v>28493.64407000004</v>
      </c>
      <c r="I44" s="20">
        <f t="shared" si="11"/>
        <v>29992.094999999972</v>
      </c>
      <c r="J44" s="20">
        <f t="shared" si="11"/>
        <v>12624.42300000001</v>
      </c>
      <c r="K44" s="20">
        <f t="shared" si="11"/>
        <v>25049.71499999991</v>
      </c>
      <c r="L44" s="20">
        <f t="shared" si="11"/>
        <v>67666.23299999989</v>
      </c>
      <c r="M44" s="20">
        <f t="shared" si="11"/>
        <v>5023.168000000005</v>
      </c>
      <c r="N44" s="20">
        <f t="shared" si="11"/>
        <v>9445.782990000007</v>
      </c>
      <c r="O44" s="20">
        <f t="shared" si="11"/>
        <v>-63437.66069999997</v>
      </c>
      <c r="P44" s="20">
        <f t="shared" si="11"/>
        <v>-48968.70970999996</v>
      </c>
      <c r="Q44" s="20">
        <f t="shared" si="11"/>
        <v>-25193.122950000048</v>
      </c>
      <c r="R44" s="20">
        <f t="shared" si="11"/>
        <v>21831.99550000001</v>
      </c>
      <c r="S44" s="20">
        <f t="shared" si="11"/>
        <v>-45122.13655000001</v>
      </c>
      <c r="T44" s="20">
        <f t="shared" si="11"/>
        <v>-48483.26400000005</v>
      </c>
      <c r="U44" s="5"/>
    </row>
    <row r="45" spans="1:21" ht="66" customHeight="1">
      <c r="A45" s="33" t="s">
        <v>82</v>
      </c>
      <c r="B45" s="14" t="s">
        <v>77</v>
      </c>
      <c r="C45" s="15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4"/>
      <c r="B46" s="65" t="s">
        <v>97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5"/>
      <c r="O46" s="34"/>
      <c r="P46" s="34"/>
      <c r="Q46" s="34"/>
      <c r="R46" s="34"/>
      <c r="S46" s="34"/>
      <c r="T46" s="34"/>
      <c r="U46" s="5"/>
    </row>
    <row r="47" spans="1:21" s="41" customFormat="1" ht="33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9"/>
      <c r="O47" s="36"/>
      <c r="P47" s="36"/>
      <c r="Q47" s="36"/>
      <c r="R47" s="36"/>
      <c r="S47" s="36"/>
      <c r="T47" s="36"/>
      <c r="U47" s="40"/>
    </row>
    <row r="48" spans="1:21" s="41" customFormat="1" ht="18" hidden="1">
      <c r="A48" s="40"/>
      <c r="B48" s="37"/>
      <c r="C48" s="37"/>
      <c r="D48" s="42" t="s">
        <v>44</v>
      </c>
      <c r="E48" s="43"/>
      <c r="F48" s="43"/>
      <c r="G48" s="43"/>
      <c r="H48" s="43"/>
      <c r="I48" s="43"/>
      <c r="J48" s="50" t="s">
        <v>49</v>
      </c>
      <c r="K48" s="44"/>
      <c r="L48" s="44"/>
      <c r="M48" s="44"/>
      <c r="N48" s="40"/>
      <c r="O48" s="40"/>
      <c r="P48" s="40"/>
      <c r="Q48" s="40"/>
      <c r="R48" s="40"/>
      <c r="S48" s="40"/>
      <c r="T48" s="40"/>
      <c r="U48" s="40"/>
    </row>
    <row r="49" spans="1:21" s="41" customFormat="1" ht="39" customHeight="1">
      <c r="A49" s="40"/>
      <c r="B49" s="66" t="s">
        <v>98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40"/>
      <c r="O49" s="45"/>
      <c r="P49" s="40"/>
      <c r="Q49" s="40"/>
      <c r="R49" s="40"/>
      <c r="S49" s="40"/>
      <c r="T49" s="40"/>
      <c r="U49" s="40"/>
    </row>
    <row r="50" spans="3:5" ht="12.75">
      <c r="C50" s="3"/>
      <c r="E50" s="3"/>
    </row>
    <row r="51" ht="12.75" hidden="1">
      <c r="C51" s="3" t="e">
        <f>C18-#REF!</f>
        <v>#REF!</v>
      </c>
    </row>
    <row r="52" ht="12.75" hidden="1">
      <c r="C52" s="3">
        <f>C17+C31</f>
        <v>807591.9</v>
      </c>
    </row>
    <row r="53" ht="12.75" hidden="1">
      <c r="C53" s="3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A9:A11"/>
    <mergeCell ref="B9:B11"/>
    <mergeCell ref="C9:C11"/>
    <mergeCell ref="D9:D11"/>
    <mergeCell ref="T9:T11"/>
    <mergeCell ref="E9:G10"/>
    <mergeCell ref="H9:H11"/>
    <mergeCell ref="I9:K10"/>
    <mergeCell ref="L9:L11"/>
    <mergeCell ref="P2:T2"/>
    <mergeCell ref="M9:O10"/>
    <mergeCell ref="P9:P11"/>
    <mergeCell ref="Q9:S10"/>
    <mergeCell ref="B46:M46"/>
    <mergeCell ref="B49:M49"/>
  </mergeCells>
  <printOptions/>
  <pageMargins left="0.1968503937007874" right="0.15748031496062992" top="0.7874015748031497" bottom="0.7874015748031497" header="0.15748031496062992" footer="0.15748031496062992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2021-10-05T07:34:45Z</cp:lastPrinted>
  <dcterms:created xsi:type="dcterms:W3CDTF">2011-02-18T08:58:48Z</dcterms:created>
  <dcterms:modified xsi:type="dcterms:W3CDTF">2021-10-05T07:44:38Z</dcterms:modified>
  <cp:category/>
  <cp:version/>
  <cp:contentType/>
  <cp:contentStatus/>
</cp:coreProperties>
</file>