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60" windowWidth="15195" windowHeight="975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S25" i="2"/>
  <c r="G25"/>
  <c r="E25"/>
  <c r="F25"/>
  <c r="I19"/>
  <c r="L17"/>
  <c r="T18"/>
  <c r="T25"/>
  <c r="D25"/>
  <c r="Q19"/>
  <c r="O15"/>
  <c r="P23"/>
  <c r="P18"/>
  <c r="L18"/>
  <c r="L25"/>
  <c r="C19"/>
  <c r="K19"/>
  <c r="M15"/>
  <c r="S19"/>
  <c r="S26"/>
  <c r="S37"/>
  <c r="H23"/>
  <c r="H18"/>
  <c r="T23"/>
  <c r="L21"/>
  <c r="O19"/>
  <c r="O26"/>
  <c r="C15"/>
  <c r="H17"/>
  <c r="P17"/>
  <c r="T17"/>
  <c r="C38"/>
  <c r="D38"/>
  <c r="C28"/>
  <c r="C33"/>
  <c r="S33"/>
  <c r="R33"/>
  <c r="T33"/>
  <c r="T36"/>
  <c r="D36"/>
  <c r="E15"/>
  <c r="E19"/>
  <c r="E28"/>
  <c r="E33"/>
  <c r="F15"/>
  <c r="F19"/>
  <c r="F28"/>
  <c r="F33"/>
  <c r="G15"/>
  <c r="G19"/>
  <c r="G26"/>
  <c r="G28"/>
  <c r="G33"/>
  <c r="I15"/>
  <c r="I26"/>
  <c r="I37"/>
  <c r="L37"/>
  <c r="I28"/>
  <c r="I33"/>
  <c r="J15"/>
  <c r="J28"/>
  <c r="J33"/>
  <c r="K15"/>
  <c r="K28"/>
  <c r="K33"/>
  <c r="Q28"/>
  <c r="Q33"/>
  <c r="R15"/>
  <c r="R19"/>
  <c r="R26"/>
  <c r="R28"/>
  <c r="S28"/>
  <c r="T28"/>
  <c r="H35"/>
  <c r="L35"/>
  <c r="P35"/>
  <c r="T35"/>
  <c r="D35"/>
  <c r="D33"/>
  <c r="M19"/>
  <c r="N15"/>
  <c r="N19"/>
  <c r="N26"/>
  <c r="N37"/>
  <c r="C47"/>
  <c r="H21"/>
  <c r="P21"/>
  <c r="T21"/>
  <c r="L23"/>
  <c r="H24"/>
  <c r="L24"/>
  <c r="P24"/>
  <c r="T24"/>
  <c r="D24"/>
  <c r="H25"/>
  <c r="P25"/>
  <c r="H31"/>
  <c r="O28"/>
  <c r="N28"/>
  <c r="M28"/>
  <c r="O33"/>
  <c r="N33"/>
  <c r="M33"/>
  <c r="P33"/>
  <c r="L33"/>
  <c r="P32"/>
  <c r="P31"/>
  <c r="P30"/>
  <c r="T32"/>
  <c r="T31"/>
  <c r="T30"/>
  <c r="L32"/>
  <c r="L31"/>
  <c r="L30"/>
  <c r="H32"/>
  <c r="D32"/>
  <c r="H30"/>
  <c r="D13"/>
  <c r="F13"/>
  <c r="F14"/>
  <c r="G13"/>
  <c r="G14"/>
  <c r="I13"/>
  <c r="I14"/>
  <c r="J13"/>
  <c r="J14"/>
  <c r="K13"/>
  <c r="K14"/>
  <c r="M13"/>
  <c r="M14"/>
  <c r="N13"/>
  <c r="N14"/>
  <c r="O13"/>
  <c r="O14"/>
  <c r="Q13"/>
  <c r="T13"/>
  <c r="T14"/>
  <c r="Q14"/>
  <c r="R13"/>
  <c r="R14"/>
  <c r="S13"/>
  <c r="S14"/>
  <c r="P13"/>
  <c r="P14"/>
  <c r="L13"/>
  <c r="L14"/>
  <c r="E13"/>
  <c r="H13"/>
  <c r="H14"/>
  <c r="H33"/>
  <c r="L28"/>
  <c r="D31"/>
  <c r="D30"/>
  <c r="H28"/>
  <c r="C48"/>
  <c r="C49"/>
  <c r="H38"/>
  <c r="P28"/>
  <c r="D28"/>
  <c r="J19"/>
  <c r="L19"/>
  <c r="H19"/>
  <c r="K26"/>
  <c r="K37"/>
  <c r="H15"/>
  <c r="F26"/>
  <c r="F37"/>
  <c r="C26"/>
  <c r="C27"/>
  <c r="S15"/>
  <c r="Q15"/>
  <c r="Q26"/>
  <c r="Q27"/>
  <c r="T19"/>
  <c r="T15"/>
  <c r="D18"/>
  <c r="L15"/>
  <c r="E26"/>
  <c r="E37"/>
  <c r="E39"/>
  <c r="P15"/>
  <c r="D17"/>
  <c r="I27"/>
  <c r="N27"/>
  <c r="D23"/>
  <c r="J26"/>
  <c r="O37"/>
  <c r="O27"/>
  <c r="P19"/>
  <c r="D21"/>
  <c r="M26"/>
  <c r="K27"/>
  <c r="E27"/>
  <c r="C37"/>
  <c r="C39"/>
  <c r="C40"/>
  <c r="D15"/>
  <c r="J37"/>
  <c r="L26"/>
  <c r="J27"/>
  <c r="L27"/>
  <c r="M37"/>
  <c r="P37"/>
  <c r="P26"/>
  <c r="M27"/>
  <c r="P27"/>
  <c r="Q37"/>
  <c r="G37"/>
  <c r="G27"/>
  <c r="H26"/>
  <c r="F27"/>
  <c r="H27"/>
  <c r="S27"/>
  <c r="T27"/>
  <c r="R27"/>
  <c r="R37"/>
  <c r="T26"/>
  <c r="T37"/>
  <c r="D19"/>
  <c r="F38"/>
  <c r="E40"/>
  <c r="F39"/>
  <c r="H37"/>
  <c r="D26"/>
  <c r="D27"/>
  <c r="D37"/>
  <c r="D39"/>
  <c r="D40"/>
  <c r="F40"/>
  <c r="G38"/>
  <c r="G39"/>
  <c r="H39"/>
  <c r="G40"/>
  <c r="H40"/>
  <c r="I38"/>
  <c r="I39"/>
  <c r="J38"/>
  <c r="L38"/>
  <c r="I40"/>
  <c r="J39"/>
  <c r="K38"/>
  <c r="K39"/>
  <c r="L39"/>
  <c r="J40"/>
  <c r="K40"/>
  <c r="M38"/>
  <c r="L40"/>
  <c r="M39"/>
  <c r="N38"/>
  <c r="P38"/>
  <c r="N39"/>
  <c r="O38"/>
  <c r="M40"/>
  <c r="O39"/>
  <c r="P39"/>
  <c r="N40"/>
  <c r="Q38"/>
  <c r="P40"/>
  <c r="O40"/>
  <c r="Q39"/>
  <c r="R38"/>
  <c r="T38"/>
  <c r="R39"/>
  <c r="S38"/>
  <c r="Q40"/>
  <c r="R40"/>
  <c r="S39"/>
  <c r="T39"/>
  <c r="T40"/>
  <c r="S40"/>
</calcChain>
</file>

<file path=xl/sharedStrings.xml><?xml version="1.0" encoding="utf-8"?>
<sst xmlns="http://schemas.openxmlformats.org/spreadsheetml/2006/main" count="133" uniqueCount="105">
  <si>
    <t/>
  </si>
  <si>
    <t>Единица измерения: тыс.руб.</t>
  </si>
  <si>
    <t>Наименование показателя планирования</t>
  </si>
  <si>
    <t>Код строки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</si>
  <si>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</si>
  <si>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</si>
  <si>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</si>
  <si>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</si>
  <si>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</si>
  <si>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</si>
  <si>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</si>
  <si>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</si>
  <si>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</si>
  <si>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</si>
  <si>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</si>
  <si>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</si>
  <si>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</si>
  <si>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</si>
  <si>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</si>
  <si>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</si>
  <si>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</si>
  <si>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</si>
  <si>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</si>
  <si>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</si>
  <si>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</si>
  <si>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</si>
  <si>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</si>
  <si>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</si>
  <si>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</si>
  <si>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</si>
  <si>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</si>
  <si>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</si>
  <si>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</si>
  <si>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</si>
  <si>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</si>
  <si>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</si>
  <si>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</si>
  <si>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</si>
  <si>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</si>
  <si>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</si>
  <si>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</si>
  <si>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</si>
  <si>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</si>
  <si>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</si>
  <si>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Начальник управления бюджетной политики</t>
  </si>
  <si>
    <t>011</t>
  </si>
  <si>
    <t>012</t>
  </si>
  <si>
    <t>Остаток целевых средств</t>
  </si>
  <si>
    <t>Остаток нецелевых средств</t>
  </si>
  <si>
    <t>А.Н .Петрова</t>
  </si>
  <si>
    <t>0100</t>
  </si>
  <si>
    <t>0120</t>
  </si>
  <si>
    <t>0200</t>
  </si>
  <si>
    <t xml:space="preserve"> в том числе:</t>
  </si>
  <si>
    <t>другие расходы</t>
  </si>
  <si>
    <t>0110</t>
  </si>
  <si>
    <t>0210</t>
  </si>
  <si>
    <t>0220</t>
  </si>
  <si>
    <t>0230</t>
  </si>
  <si>
    <t>0240</t>
  </si>
  <si>
    <t>0250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</si>
  <si>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</si>
  <si>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</si>
  <si>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</si>
  <si>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</si>
  <si>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</si>
  <si>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</si>
  <si>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>0510</t>
  </si>
  <si>
    <t>0520</t>
  </si>
  <si>
    <t>0530</t>
  </si>
  <si>
    <t>0600</t>
  </si>
  <si>
    <t>0610</t>
  </si>
  <si>
    <t>0620</t>
  </si>
  <si>
    <t>0700</t>
  </si>
  <si>
    <t>0800</t>
  </si>
  <si>
    <t>Предоставление бюджетных кредитов</t>
  </si>
  <si>
    <t>0900</t>
  </si>
  <si>
    <t>Возврат бюджетных кредитов</t>
  </si>
  <si>
    <t>1000</t>
  </si>
  <si>
    <t>1100</t>
  </si>
  <si>
    <t>КАССОВЫЕ ПОСТУПЛЕНИЯ ПО ДОХОДАМ  -всего</t>
  </si>
  <si>
    <t>КАССОВЫЕ ВЫПЛАТЫ ПО РАСХОДАМ - всего</t>
  </si>
  <si>
    <t>доходы (налоговые и неналоговые)</t>
  </si>
  <si>
    <t>безвозмездные поступления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</si>
  <si>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и автономных учреждений (со счета 40601 на счет 40201)</t>
    </r>
  </si>
  <si>
    <t xml:space="preserve">Периодичность: ежемесячная </t>
  </si>
  <si>
    <t xml:space="preserve">к Порядку составления и ведения кассового плана исполнения бюджета округа Муром, утвержденного приказом финансового управления администрации округа Муром  </t>
  </si>
  <si>
    <t>Решение Совета народных депутатов о бюджете на год</t>
  </si>
  <si>
    <t>капитальные вложения в объекты недвижимого имущества округа Муром (по ВР 400)</t>
  </si>
  <si>
    <t>предоставление субсидий бюджетным, автономным учреждениям округа Муром и иным некоммерческим организациям (по ВР 600)</t>
  </si>
  <si>
    <t>средства от продажи акций и иных форм участия в капитале, находящихся в муниципальной собственности</t>
  </si>
  <si>
    <t>Кассовые выплаты по источникам финансирования дефицита бюджета -всего</t>
  </si>
  <si>
    <t>РЕЗУЛЬТАТ ОПЕРАЦИЙ (без операций по управлению средствами на едином счете бюджета округа) (стр.0300+стр.0500-стр.0600)</t>
  </si>
  <si>
    <t>Остатки на едином счете бюджета округа  на начало периода (без средств от заимствования со счетов бюджетных и автономных учреждений)</t>
  </si>
  <si>
    <t>Остатки на едином счете бюджета округа  на конец периода (без средств от заимствования со счетов бюджетных и автономных учреждений)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</si>
  <si>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округа) (стр.0800-стр.0900)</t>
  </si>
  <si>
    <t>обслуживание муниципального долга округа Муром (по ВР 700)</t>
  </si>
  <si>
    <t>привлечение муниципальных заимствований округа Муром</t>
  </si>
  <si>
    <t>погашение муниципального долга округа Муром</t>
  </si>
  <si>
    <t>Приложение 1</t>
  </si>
  <si>
    <t xml:space="preserve">от 06.02.2014 № 3 </t>
  </si>
  <si>
    <t xml:space="preserve"> И.о. начальника бюджетного отдела                                Е.В. Хабиева             </t>
  </si>
  <si>
    <t>Начальник финансового управления администрации округа Муром                           О. А. Балнова</t>
  </si>
  <si>
    <t>(по состоянию на "01" января 2020 г.)</t>
  </si>
  <si>
    <t>Кассовый план исполнения бюджета округа Муром на 2020 год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</si>
</sst>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72" formatCode="#,##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b/>
      <sz val="8.9499999999999993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8" fillId="2" borderId="0" xfId="0" applyFont="1" applyFill="1"/>
    <xf numFmtId="0" fontId="0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72" fontId="6" fillId="2" borderId="2" xfId="2" applyNumberFormat="1" applyFont="1" applyFill="1" applyBorder="1" applyAlignment="1">
      <alignment horizontal="right" vertical="top" wrapText="1"/>
    </xf>
    <xf numFmtId="172" fontId="6" fillId="2" borderId="2" xfId="8" applyNumberFormat="1" applyFont="1" applyFill="1" applyBorder="1" applyAlignment="1">
      <alignment horizontal="right" vertical="top" wrapText="1"/>
    </xf>
    <xf numFmtId="172" fontId="6" fillId="2" borderId="2" xfId="0" applyNumberFormat="1" applyFont="1" applyFill="1" applyBorder="1" applyAlignment="1">
      <alignment vertical="top" wrapText="1"/>
    </xf>
    <xf numFmtId="172" fontId="3" fillId="2" borderId="2" xfId="8" applyNumberFormat="1" applyFont="1" applyFill="1" applyBorder="1" applyAlignment="1">
      <alignment horizontal="right" vertical="top" wrapText="1"/>
    </xf>
    <xf numFmtId="172" fontId="3" fillId="2" borderId="2" xfId="2" applyNumberFormat="1" applyFont="1" applyFill="1" applyBorder="1" applyAlignment="1">
      <alignment horizontal="right" vertical="top" wrapText="1"/>
    </xf>
    <xf numFmtId="172" fontId="0" fillId="2" borderId="0" xfId="0" applyNumberFormat="1" applyFont="1" applyFill="1" applyAlignment="1">
      <alignment vertical="top" wrapText="1"/>
    </xf>
    <xf numFmtId="172" fontId="3" fillId="2" borderId="2" xfId="0" applyNumberFormat="1" applyFont="1" applyFill="1" applyBorder="1" applyAlignment="1">
      <alignment vertical="top"/>
    </xf>
    <xf numFmtId="172" fontId="3" fillId="2" borderId="2" xfId="7" applyNumberFormat="1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wrapText="1"/>
    </xf>
    <xf numFmtId="0" fontId="13" fillId="2" borderId="0" xfId="5" applyFont="1" applyFill="1"/>
    <xf numFmtId="0" fontId="14" fillId="2" borderId="0" xfId="0" applyFont="1" applyFill="1" applyAlignment="1">
      <alignment vertical="top" wrapText="1"/>
    </xf>
    <xf numFmtId="0" fontId="10" fillId="2" borderId="0" xfId="5" applyFont="1" applyFill="1" applyAlignment="1">
      <alignment horizontal="left"/>
    </xf>
    <xf numFmtId="0" fontId="10" fillId="2" borderId="0" xfId="5" applyFont="1" applyFill="1" applyAlignment="1"/>
    <xf numFmtId="0" fontId="3" fillId="2" borderId="0" xfId="5" applyFont="1" applyFill="1"/>
    <xf numFmtId="4" fontId="15" fillId="2" borderId="0" xfId="0" applyNumberFormat="1" applyFont="1" applyFill="1" applyAlignment="1">
      <alignment vertical="top" wrapText="1"/>
    </xf>
    <xf numFmtId="0" fontId="13" fillId="2" borderId="0" xfId="5" applyFont="1" applyFill="1" applyAlignment="1"/>
    <xf numFmtId="0" fontId="0" fillId="2" borderId="0" xfId="0" applyFont="1" applyFill="1"/>
    <xf numFmtId="172" fontId="0" fillId="2" borderId="0" xfId="0" applyNumberFormat="1" applyFont="1" applyFill="1"/>
    <xf numFmtId="0" fontId="16" fillId="2" borderId="2" xfId="3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top" wrapText="1"/>
    </xf>
    <xf numFmtId="0" fontId="17" fillId="2" borderId="2" xfId="4" applyNumberFormat="1" applyFont="1" applyFill="1" applyBorder="1" applyAlignment="1">
      <alignment horizontal="center" vertical="top" wrapText="1"/>
    </xf>
    <xf numFmtId="0" fontId="6" fillId="2" borderId="2" xfId="6" applyNumberFormat="1" applyFont="1" applyFill="1" applyBorder="1" applyAlignment="1">
      <alignment horizontal="left" vertical="top" wrapText="1"/>
    </xf>
    <xf numFmtId="49" fontId="6" fillId="2" borderId="2" xfId="8" applyNumberFormat="1" applyFont="1" applyFill="1" applyBorder="1" applyAlignment="1">
      <alignment horizontal="center" vertical="top" wrapText="1"/>
    </xf>
    <xf numFmtId="0" fontId="3" fillId="2" borderId="2" xfId="6" applyNumberFormat="1" applyFont="1" applyFill="1" applyBorder="1" applyAlignment="1">
      <alignment horizontal="left" vertical="top" wrapText="1"/>
    </xf>
    <xf numFmtId="49" fontId="3" fillId="2" borderId="2" xfId="8" applyNumberFormat="1" applyFont="1" applyFill="1" applyBorder="1" applyAlignment="1">
      <alignment horizontal="center" vertical="top" wrapText="1"/>
    </xf>
    <xf numFmtId="0" fontId="17" fillId="2" borderId="2" xfId="6" applyNumberFormat="1" applyFont="1" applyFill="1" applyBorder="1" applyAlignment="1">
      <alignment horizontal="left" vertical="top" wrapText="1"/>
    </xf>
    <xf numFmtId="42" fontId="3" fillId="2" borderId="2" xfId="2" applyFont="1" applyFill="1" applyBorder="1" applyAlignment="1">
      <alignment horizontal="left" vertical="top" wrapText="1"/>
    </xf>
    <xf numFmtId="42" fontId="17" fillId="2" borderId="2" xfId="2" applyFont="1" applyFill="1" applyBorder="1" applyAlignment="1">
      <alignment horizontal="left" vertical="top" wrapText="1"/>
    </xf>
    <xf numFmtId="0" fontId="9" fillId="2" borderId="2" xfId="6" applyNumberFormat="1" applyFont="1" applyFill="1" applyBorder="1" applyAlignment="1">
      <alignment horizontal="left" vertical="top" wrapText="1"/>
    </xf>
    <xf numFmtId="42" fontId="9" fillId="2" borderId="2" xfId="2" applyFont="1" applyFill="1" applyBorder="1" applyAlignment="1">
      <alignment horizontal="left" vertical="top" wrapText="1"/>
    </xf>
    <xf numFmtId="42" fontId="12" fillId="2" borderId="2" xfId="2" applyFont="1" applyFill="1" applyBorder="1" applyAlignment="1">
      <alignment horizontal="left" vertical="top" wrapText="1"/>
    </xf>
    <xf numFmtId="0" fontId="9" fillId="2" borderId="2" xfId="1" applyNumberFormat="1" applyFont="1" applyFill="1" applyBorder="1" applyAlignment="1">
      <alignment horizontal="left" vertical="top" wrapText="1"/>
    </xf>
    <xf numFmtId="0" fontId="12" fillId="2" borderId="2" xfId="6" applyNumberFormat="1" applyFont="1" applyFill="1" applyBorder="1" applyAlignment="1">
      <alignment horizontal="left" vertical="top" wrapText="1"/>
    </xf>
    <xf numFmtId="0" fontId="12" fillId="2" borderId="2" xfId="3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172" fontId="3" fillId="2" borderId="0" xfId="0" applyNumberFormat="1" applyFont="1" applyFill="1" applyAlignment="1">
      <alignment vertical="top" wrapText="1"/>
    </xf>
    <xf numFmtId="172" fontId="13" fillId="2" borderId="0" xfId="0" applyNumberFormat="1" applyFont="1" applyFill="1" applyAlignment="1">
      <alignment vertical="top" wrapText="1"/>
    </xf>
    <xf numFmtId="0" fontId="13" fillId="2" borderId="0" xfId="5" applyFont="1" applyFill="1" applyAlignment="1">
      <alignment horizontal="center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6" fillId="2" borderId="2" xfId="0" applyFont="1" applyFill="1" applyBorder="1" applyAlignment="1">
      <alignment horizontal="center" vertical="center" wrapText="1"/>
    </xf>
    <xf numFmtId="0" fontId="13" fillId="2" borderId="6" xfId="5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</cellXfs>
  <cellStyles count="9">
    <cellStyle name="Денежный" xfId="1" builtinId="4"/>
    <cellStyle name="Денежный [0]" xfId="2" builtinId="7"/>
    <cellStyle name="Заголовок 1" xfId="3" builtinId="16" customBuiltin="1"/>
    <cellStyle name="Название" xfId="4" builtinId="15" customBuiltin="1"/>
    <cellStyle name="Обычный" xfId="0" builtinId="0"/>
    <cellStyle name="Обычный_Лист1" xfId="5"/>
    <cellStyle name="Процентный" xfId="6" builtinId="5"/>
    <cellStyle name="Финансовый" xfId="7" builtinId="3"/>
    <cellStyle name="Финансовый [0]" xfId="8" builtin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4"/>
  <sheetViews>
    <sheetView tabSelected="1" zoomScaleNormal="100" workbookViewId="0">
      <pane xSplit="4" ySplit="11" topLeftCell="E21" activePane="bottomRight" state="frozen"/>
      <selection pane="topRight" activeCell="E1" sqref="E1"/>
      <selection pane="bottomLeft" activeCell="A12" sqref="A12"/>
      <selection pane="bottomRight" activeCell="D4" sqref="D4"/>
    </sheetView>
  </sheetViews>
  <sheetFormatPr defaultRowHeight="12.75"/>
  <cols>
    <col min="1" max="1" width="28.85546875" style="20" customWidth="1"/>
    <col min="2" max="2" width="7.140625" style="20" customWidth="1"/>
    <col min="3" max="3" width="13.28515625" style="20" customWidth="1"/>
    <col min="4" max="4" width="12.140625" style="20" customWidth="1"/>
    <col min="5" max="5" width="11.140625" style="20" customWidth="1"/>
    <col min="6" max="6" width="11.28515625" style="20" customWidth="1"/>
    <col min="7" max="7" width="11.140625" style="20" customWidth="1"/>
    <col min="8" max="8" width="12.42578125" style="20" customWidth="1"/>
    <col min="9" max="9" width="9.42578125" style="20" customWidth="1"/>
    <col min="10" max="10" width="10" style="20" customWidth="1"/>
    <col min="11" max="11" width="10.85546875" style="20" customWidth="1"/>
    <col min="12" max="12" width="10.140625" style="20" customWidth="1"/>
    <col min="13" max="13" width="10.7109375" style="20" customWidth="1"/>
    <col min="14" max="14" width="9.28515625" style="20" customWidth="1"/>
    <col min="15" max="15" width="10.140625" style="20" customWidth="1"/>
    <col min="16" max="16" width="10.28515625" style="20" customWidth="1"/>
    <col min="17" max="17" width="10.28515625" style="20" bestFit="1" customWidth="1"/>
    <col min="18" max="18" width="9.28515625" style="20" customWidth="1"/>
    <col min="19" max="19" width="10.85546875" style="20" customWidth="1"/>
    <col min="20" max="20" width="10.140625" style="20" customWidth="1"/>
    <col min="21" max="21" width="11.7109375" style="20" bestFit="1" customWidth="1"/>
    <col min="22" max="16384" width="9.140625" style="20"/>
  </cols>
  <sheetData>
    <row r="1" spans="1:21">
      <c r="P1" s="1" t="s">
        <v>99</v>
      </c>
      <c r="Q1" s="1"/>
      <c r="R1" s="1"/>
      <c r="S1" s="1"/>
      <c r="T1" s="1"/>
    </row>
    <row r="2" spans="1:21" ht="46.5" customHeight="1">
      <c r="A2" s="21"/>
      <c r="P2" s="45" t="s">
        <v>86</v>
      </c>
      <c r="Q2" s="45"/>
      <c r="R2" s="45"/>
      <c r="S2" s="45"/>
      <c r="T2" s="45"/>
    </row>
    <row r="3" spans="1:21">
      <c r="A3" s="21"/>
      <c r="P3" s="1" t="s">
        <v>100</v>
      </c>
      <c r="Q3" s="1"/>
      <c r="R3" s="1"/>
      <c r="S3" s="1"/>
      <c r="T3" s="1"/>
    </row>
    <row r="4" spans="1:21" ht="15.75">
      <c r="A4" s="9"/>
      <c r="B4" s="2"/>
      <c r="C4" s="2"/>
      <c r="D4" s="15" t="s">
        <v>104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</row>
    <row r="5" spans="1:21" ht="15.75">
      <c r="A5" s="9"/>
      <c r="B5" s="2"/>
      <c r="C5" s="2"/>
      <c r="D5" s="16" t="s">
        <v>103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  <c r="R5" s="2"/>
      <c r="S5" s="2"/>
      <c r="T5" s="2"/>
      <c r="U5" s="2"/>
    </row>
    <row r="6" spans="1:21">
      <c r="A6" s="9"/>
      <c r="B6" s="2"/>
      <c r="C6" s="2"/>
      <c r="D6" s="17" t="s">
        <v>85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2"/>
      <c r="B7" s="2"/>
      <c r="C7" s="2"/>
      <c r="D7" s="17" t="s">
        <v>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8.25" customHeight="1">
      <c r="A8" s="2"/>
      <c r="B8" s="2"/>
      <c r="C8" s="2"/>
      <c r="D8" s="1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3.15" customHeight="1">
      <c r="A9" s="46" t="s">
        <v>2</v>
      </c>
      <c r="B9" s="46" t="s">
        <v>3</v>
      </c>
      <c r="C9" s="48" t="s">
        <v>87</v>
      </c>
      <c r="D9" s="46" t="s">
        <v>4</v>
      </c>
      <c r="E9" s="46" t="s">
        <v>5</v>
      </c>
      <c r="F9" s="46"/>
      <c r="G9" s="46"/>
      <c r="H9" s="46" t="s">
        <v>6</v>
      </c>
      <c r="I9" s="46" t="s">
        <v>7</v>
      </c>
      <c r="J9" s="46"/>
      <c r="K9" s="46"/>
      <c r="L9" s="46" t="s">
        <v>8</v>
      </c>
      <c r="M9" s="46" t="s">
        <v>9</v>
      </c>
      <c r="N9" s="46"/>
      <c r="O9" s="46"/>
      <c r="P9" s="46" t="s">
        <v>10</v>
      </c>
      <c r="Q9" s="46" t="s">
        <v>11</v>
      </c>
      <c r="R9" s="46"/>
      <c r="S9" s="46"/>
      <c r="T9" s="46" t="s">
        <v>12</v>
      </c>
      <c r="U9" s="2"/>
    </row>
    <row r="10" spans="1:21" ht="3.75" customHeight="1">
      <c r="A10" s="46" t="s">
        <v>0</v>
      </c>
      <c r="B10" s="46" t="s">
        <v>0</v>
      </c>
      <c r="C10" s="49"/>
      <c r="D10" s="46" t="s">
        <v>0</v>
      </c>
      <c r="E10" s="46" t="s">
        <v>0</v>
      </c>
      <c r="F10" s="46" t="s">
        <v>0</v>
      </c>
      <c r="G10" s="46" t="s">
        <v>0</v>
      </c>
      <c r="H10" s="46" t="s">
        <v>0</v>
      </c>
      <c r="I10" s="46" t="s">
        <v>0</v>
      </c>
      <c r="J10" s="46" t="s">
        <v>0</v>
      </c>
      <c r="K10" s="46" t="s">
        <v>0</v>
      </c>
      <c r="L10" s="46" t="s">
        <v>0</v>
      </c>
      <c r="M10" s="46" t="s">
        <v>0</v>
      </c>
      <c r="N10" s="46" t="s">
        <v>0</v>
      </c>
      <c r="O10" s="46" t="s">
        <v>0</v>
      </c>
      <c r="P10" s="46" t="s">
        <v>0</v>
      </c>
      <c r="Q10" s="46" t="s">
        <v>0</v>
      </c>
      <c r="R10" s="46" t="s">
        <v>0</v>
      </c>
      <c r="S10" s="46" t="s">
        <v>0</v>
      </c>
      <c r="T10" s="46" t="s">
        <v>0</v>
      </c>
      <c r="U10" s="2"/>
    </row>
    <row r="11" spans="1:21" ht="68.25" customHeight="1">
      <c r="A11" s="46" t="s">
        <v>0</v>
      </c>
      <c r="B11" s="46" t="s">
        <v>0</v>
      </c>
      <c r="C11" s="50"/>
      <c r="D11" s="46" t="s">
        <v>0</v>
      </c>
      <c r="E11" s="22" t="s">
        <v>13</v>
      </c>
      <c r="F11" s="22" t="s">
        <v>14</v>
      </c>
      <c r="G11" s="22" t="s">
        <v>15</v>
      </c>
      <c r="H11" s="46" t="s">
        <v>0</v>
      </c>
      <c r="I11" s="22" t="s">
        <v>16</v>
      </c>
      <c r="J11" s="22" t="s">
        <v>17</v>
      </c>
      <c r="K11" s="22" t="s">
        <v>18</v>
      </c>
      <c r="L11" s="46" t="s">
        <v>0</v>
      </c>
      <c r="M11" s="22" t="s">
        <v>19</v>
      </c>
      <c r="N11" s="22" t="s">
        <v>20</v>
      </c>
      <c r="O11" s="22" t="s">
        <v>21</v>
      </c>
      <c r="P11" s="46" t="s">
        <v>0</v>
      </c>
      <c r="Q11" s="22" t="s">
        <v>22</v>
      </c>
      <c r="R11" s="22" t="s">
        <v>23</v>
      </c>
      <c r="S11" s="22" t="s">
        <v>24</v>
      </c>
      <c r="T11" s="46" t="s">
        <v>0</v>
      </c>
      <c r="U11" s="2"/>
    </row>
    <row r="12" spans="1:21">
      <c r="A12" s="23" t="s">
        <v>25</v>
      </c>
      <c r="B12" s="23" t="s">
        <v>26</v>
      </c>
      <c r="C12" s="23" t="s">
        <v>27</v>
      </c>
      <c r="D12" s="24">
        <v>4</v>
      </c>
      <c r="E12" s="23" t="s">
        <v>28</v>
      </c>
      <c r="F12" s="23" t="s">
        <v>29</v>
      </c>
      <c r="G12" s="23" t="s">
        <v>30</v>
      </c>
      <c r="H12" s="23" t="s">
        <v>31</v>
      </c>
      <c r="I12" s="23" t="s">
        <v>32</v>
      </c>
      <c r="J12" s="23" t="s">
        <v>33</v>
      </c>
      <c r="K12" s="23" t="s">
        <v>34</v>
      </c>
      <c r="L12" s="23" t="s">
        <v>35</v>
      </c>
      <c r="M12" s="23" t="s">
        <v>36</v>
      </c>
      <c r="N12" s="23" t="s">
        <v>37</v>
      </c>
      <c r="O12" s="23" t="s">
        <v>38</v>
      </c>
      <c r="P12" s="23" t="s">
        <v>39</v>
      </c>
      <c r="Q12" s="23" t="s">
        <v>40</v>
      </c>
      <c r="R12" s="23" t="s">
        <v>41</v>
      </c>
      <c r="S12" s="23" t="s">
        <v>42</v>
      </c>
      <c r="T12" s="23" t="s">
        <v>43</v>
      </c>
      <c r="U12" s="2"/>
    </row>
    <row r="13" spans="1:21" ht="9" hidden="1" customHeight="1">
      <c r="A13" s="25" t="s">
        <v>48</v>
      </c>
      <c r="B13" s="26" t="s">
        <v>45</v>
      </c>
      <c r="C13" s="4"/>
      <c r="D13" s="5" t="e">
        <f>#REF!-D14</f>
        <v>#REF!</v>
      </c>
      <c r="E13" s="5" t="e">
        <f>#REF!-E14</f>
        <v>#REF!</v>
      </c>
      <c r="F13" s="6" t="e">
        <f>#REF!</f>
        <v>#REF!</v>
      </c>
      <c r="G13" s="4" t="e">
        <f>#REF!</f>
        <v>#REF!</v>
      </c>
      <c r="H13" s="5" t="e">
        <f>E13</f>
        <v>#REF!</v>
      </c>
      <c r="I13" s="6" t="e">
        <f>#REF!</f>
        <v>#REF!</v>
      </c>
      <c r="J13" s="4" t="e">
        <f>#REF!</f>
        <v>#REF!</v>
      </c>
      <c r="K13" s="4" t="e">
        <f>#REF!</f>
        <v>#REF!</v>
      </c>
      <c r="L13" s="4" t="e">
        <f>I13</f>
        <v>#REF!</v>
      </c>
      <c r="M13" s="4" t="e">
        <f>#REF!</f>
        <v>#REF!</v>
      </c>
      <c r="N13" s="4" t="e">
        <f>#REF!</f>
        <v>#REF!</v>
      </c>
      <c r="O13" s="4" t="e">
        <f>#REF!</f>
        <v>#REF!</v>
      </c>
      <c r="P13" s="4" t="e">
        <f>M13</f>
        <v>#REF!</v>
      </c>
      <c r="Q13" s="4" t="e">
        <f>#REF!</f>
        <v>#REF!</v>
      </c>
      <c r="R13" s="6" t="e">
        <f>#REF!</f>
        <v>#REF!</v>
      </c>
      <c r="S13" s="4" t="e">
        <f>#REF!</f>
        <v>#REF!</v>
      </c>
      <c r="T13" s="4" t="e">
        <f>Q13</f>
        <v>#REF!</v>
      </c>
      <c r="U13" s="2"/>
    </row>
    <row r="14" spans="1:21" ht="9" hidden="1" customHeight="1">
      <c r="A14" s="27" t="s">
        <v>47</v>
      </c>
      <c r="B14" s="28" t="s">
        <v>46</v>
      </c>
      <c r="C14" s="4"/>
      <c r="D14" s="7">
        <v>908588</v>
      </c>
      <c r="E14" s="7">
        <v>908588</v>
      </c>
      <c r="F14" s="7" t="e">
        <f>#REF!-F13</f>
        <v>#REF!</v>
      </c>
      <c r="G14" s="7" t="e">
        <f>#REF!-G13</f>
        <v>#REF!</v>
      </c>
      <c r="H14" s="5" t="e">
        <f>#REF!-H13</f>
        <v>#REF!</v>
      </c>
      <c r="I14" s="8" t="e">
        <f>#REF!-I13</f>
        <v>#REF!</v>
      </c>
      <c r="J14" s="8" t="e">
        <f>#REF!-J13</f>
        <v>#REF!</v>
      </c>
      <c r="K14" s="8" t="e">
        <f>#REF!-K13</f>
        <v>#REF!</v>
      </c>
      <c r="L14" s="5" t="e">
        <f>#REF!-L13</f>
        <v>#REF!</v>
      </c>
      <c r="M14" s="8" t="e">
        <f>#REF!-M13</f>
        <v>#REF!</v>
      </c>
      <c r="N14" s="8" t="e">
        <f>#REF!-N13</f>
        <v>#REF!</v>
      </c>
      <c r="O14" s="8" t="e">
        <f>#REF!-O13</f>
        <v>#REF!</v>
      </c>
      <c r="P14" s="5" t="e">
        <f>#REF!-P13</f>
        <v>#REF!</v>
      </c>
      <c r="Q14" s="8" t="e">
        <f>#REF!-Q13</f>
        <v>#REF!</v>
      </c>
      <c r="R14" s="8" t="e">
        <f>#REF!-R13</f>
        <v>#REF!</v>
      </c>
      <c r="S14" s="8" t="e">
        <f>#REF!-S13</f>
        <v>#REF!</v>
      </c>
      <c r="T14" s="5" t="e">
        <f>#REF!-T13</f>
        <v>#REF!</v>
      </c>
      <c r="U14" s="2"/>
    </row>
    <row r="15" spans="1:21" ht="30" customHeight="1">
      <c r="A15" s="29" t="s">
        <v>80</v>
      </c>
      <c r="B15" s="26" t="s">
        <v>50</v>
      </c>
      <c r="C15" s="4">
        <f>C17+C18</f>
        <v>2292644.2999999998</v>
      </c>
      <c r="D15" s="5">
        <f>H15+L15+P15+T15</f>
        <v>2292644.298</v>
      </c>
      <c r="E15" s="4">
        <f>E17+E18</f>
        <v>194449.43599999999</v>
      </c>
      <c r="F15" s="4">
        <f>F17+F18</f>
        <v>209177.45199999999</v>
      </c>
      <c r="G15" s="4">
        <f>G17+G18</f>
        <v>159525.45000000001</v>
      </c>
      <c r="H15" s="5">
        <f>E15+F15+G15</f>
        <v>563152.33799999999</v>
      </c>
      <c r="I15" s="4">
        <f>I17+I18</f>
        <v>217072.25900000002</v>
      </c>
      <c r="J15" s="4">
        <f>J17+J18</f>
        <v>261526.08799999999</v>
      </c>
      <c r="K15" s="4">
        <f>K17+K18</f>
        <v>214259.77100000001</v>
      </c>
      <c r="L15" s="5">
        <f>I15+J15+K15</f>
        <v>692858.11800000002</v>
      </c>
      <c r="M15" s="4">
        <f>M17+M18</f>
        <v>187672.33199999999</v>
      </c>
      <c r="N15" s="4">
        <f>N17+N18</f>
        <v>145148.29999999999</v>
      </c>
      <c r="O15" s="4">
        <f>O17+O18</f>
        <v>153906.4</v>
      </c>
      <c r="P15" s="5">
        <f>N15+O15+M15</f>
        <v>486727.03199999995</v>
      </c>
      <c r="Q15" s="4">
        <f>Q17+Q18</f>
        <v>239069.5</v>
      </c>
      <c r="R15" s="4">
        <f>R17+R18</f>
        <v>171929.9</v>
      </c>
      <c r="S15" s="4">
        <f>S17+S18</f>
        <v>138907.41</v>
      </c>
      <c r="T15" s="5">
        <f>Q15+R15+S15</f>
        <v>549906.81000000006</v>
      </c>
      <c r="U15" s="18"/>
    </row>
    <row r="16" spans="1:21" ht="24.75" customHeight="1">
      <c r="A16" s="27" t="s">
        <v>53</v>
      </c>
      <c r="B16" s="26"/>
      <c r="C16" s="4"/>
      <c r="D16" s="7"/>
      <c r="E16" s="7"/>
      <c r="F16" s="7"/>
      <c r="G16" s="7"/>
      <c r="H16" s="5"/>
      <c r="I16" s="8"/>
      <c r="J16" s="8"/>
      <c r="K16" s="8"/>
      <c r="L16" s="5"/>
      <c r="M16" s="8"/>
      <c r="N16" s="8"/>
      <c r="O16" s="8"/>
      <c r="P16" s="5"/>
      <c r="Q16" s="4"/>
      <c r="R16" s="8"/>
      <c r="S16" s="8"/>
      <c r="T16" s="5"/>
      <c r="U16" s="2"/>
    </row>
    <row r="17" spans="1:21" ht="33.75" customHeight="1">
      <c r="A17" s="30" t="s">
        <v>82</v>
      </c>
      <c r="B17" s="28" t="s">
        <v>55</v>
      </c>
      <c r="C17" s="8">
        <v>873697.2</v>
      </c>
      <c r="D17" s="7">
        <f>H17+L17+P17+T17</f>
        <v>873697.2</v>
      </c>
      <c r="E17" s="7">
        <v>78180</v>
      </c>
      <c r="F17" s="7">
        <v>53825</v>
      </c>
      <c r="G17" s="7">
        <v>54975</v>
      </c>
      <c r="H17" s="5">
        <f>E17+F17+G17</f>
        <v>186980</v>
      </c>
      <c r="I17" s="7">
        <v>96475</v>
      </c>
      <c r="J17" s="7">
        <v>51205</v>
      </c>
      <c r="K17" s="7">
        <v>46985</v>
      </c>
      <c r="L17" s="5">
        <f>I17+J17+K17</f>
        <v>194665</v>
      </c>
      <c r="M17" s="7">
        <v>97627.199999999997</v>
      </c>
      <c r="N17" s="7">
        <v>49060</v>
      </c>
      <c r="O17" s="7">
        <v>52585</v>
      </c>
      <c r="P17" s="5">
        <f xml:space="preserve"> M17+N17+O17</f>
        <v>199272.2</v>
      </c>
      <c r="Q17" s="7">
        <v>120394</v>
      </c>
      <c r="R17" s="7">
        <v>79975</v>
      </c>
      <c r="S17" s="7">
        <v>92411</v>
      </c>
      <c r="T17" s="5">
        <f>Q17+R17+S17</f>
        <v>292780</v>
      </c>
      <c r="U17" s="9"/>
    </row>
    <row r="18" spans="1:21" ht="18.75" customHeight="1">
      <c r="A18" s="30" t="s">
        <v>83</v>
      </c>
      <c r="B18" s="28" t="s">
        <v>51</v>
      </c>
      <c r="C18" s="8">
        <v>1418947.1</v>
      </c>
      <c r="D18" s="7">
        <f>H18+L18+P18+T18</f>
        <v>1418947.098</v>
      </c>
      <c r="E18" s="7">
        <v>116269.436</v>
      </c>
      <c r="F18" s="7">
        <v>155352.45199999999</v>
      </c>
      <c r="G18" s="7">
        <v>104550.45</v>
      </c>
      <c r="H18" s="5">
        <f>E18+F18+G18</f>
        <v>376172.33799999999</v>
      </c>
      <c r="I18" s="7">
        <v>120597.25900000001</v>
      </c>
      <c r="J18" s="7">
        <v>210321.08799999999</v>
      </c>
      <c r="K18" s="7">
        <v>167274.77100000001</v>
      </c>
      <c r="L18" s="5">
        <f>I18+J18+K18</f>
        <v>498193.11800000002</v>
      </c>
      <c r="M18" s="7">
        <v>90045.131999999998</v>
      </c>
      <c r="N18" s="7">
        <v>96088.3</v>
      </c>
      <c r="O18" s="7">
        <v>101321.4</v>
      </c>
      <c r="P18" s="5">
        <f xml:space="preserve"> M18+N18+O18</f>
        <v>287454.83199999999</v>
      </c>
      <c r="Q18" s="7">
        <v>118675.5</v>
      </c>
      <c r="R18" s="7">
        <v>91954.9</v>
      </c>
      <c r="S18" s="7">
        <v>46496.41</v>
      </c>
      <c r="T18" s="5">
        <f>Q18+R18+S18</f>
        <v>257126.81</v>
      </c>
      <c r="U18" s="9"/>
    </row>
    <row r="19" spans="1:21" ht="28.5" customHeight="1">
      <c r="A19" s="31" t="s">
        <v>81</v>
      </c>
      <c r="B19" s="26" t="s">
        <v>52</v>
      </c>
      <c r="C19" s="4">
        <f>C21+C23+C24+C25</f>
        <v>2245185.1</v>
      </c>
      <c r="D19" s="5">
        <f>H19+L19+P19+T19</f>
        <v>2245185.088</v>
      </c>
      <c r="E19" s="4">
        <f>E21+E22+E23+E24+E25</f>
        <v>194449.43599999999</v>
      </c>
      <c r="F19" s="4">
        <f>F21+F22+F23+F24+F25</f>
        <v>209177.45199999999</v>
      </c>
      <c r="G19" s="4">
        <f>G21+G22+G23+G24+G25</f>
        <v>159525.44899999999</v>
      </c>
      <c r="H19" s="5">
        <f>E19+F19+G19</f>
        <v>563152.33699999994</v>
      </c>
      <c r="I19" s="4">
        <f>I21+I22+I23+I24+I25</f>
        <v>217072.258</v>
      </c>
      <c r="J19" s="4">
        <f>J21+J22+J23+J24+J25</f>
        <v>261526.08599999998</v>
      </c>
      <c r="K19" s="4">
        <f>K21+K22+K23+K24+K25</f>
        <v>214259.77000000002</v>
      </c>
      <c r="L19" s="5">
        <f>I19+J19+K19</f>
        <v>692858.11400000006</v>
      </c>
      <c r="M19" s="4">
        <f>M21+M22+M23+M24+M25</f>
        <v>187672.33100000001</v>
      </c>
      <c r="N19" s="4">
        <f>N21+N22+N23+N24+N25</f>
        <v>145148.29999999999</v>
      </c>
      <c r="O19" s="4">
        <f>O21+O22+O23+O24+O25</f>
        <v>153906.4</v>
      </c>
      <c r="P19" s="5">
        <f>N19+O19+M19</f>
        <v>486727.03099999996</v>
      </c>
      <c r="Q19" s="4">
        <f>Q21+Q22+Q23+Q24+Q25</f>
        <v>231191.05700000003</v>
      </c>
      <c r="R19" s="4">
        <f>R21+R22+R23+R24+R25</f>
        <v>132349.139</v>
      </c>
      <c r="S19" s="4">
        <f>S21+S22+S23+S24+S25</f>
        <v>138907.41</v>
      </c>
      <c r="T19" s="5">
        <f>Q19+R19+S19</f>
        <v>502447.60600000003</v>
      </c>
      <c r="U19" s="2"/>
    </row>
    <row r="20" spans="1:21" ht="21" customHeight="1">
      <c r="A20" s="32" t="s">
        <v>53</v>
      </c>
      <c r="B20" s="26"/>
      <c r="C20" s="4"/>
      <c r="D20" s="7"/>
      <c r="E20" s="7"/>
      <c r="F20" s="7"/>
      <c r="G20" s="7"/>
      <c r="H20" s="5"/>
      <c r="I20" s="7"/>
      <c r="J20" s="7"/>
      <c r="K20" s="7"/>
      <c r="L20" s="5"/>
      <c r="M20" s="7"/>
      <c r="N20" s="7"/>
      <c r="O20" s="7"/>
      <c r="P20" s="5"/>
      <c r="Q20" s="7"/>
      <c r="R20" s="7"/>
      <c r="S20" s="7"/>
      <c r="T20" s="5"/>
      <c r="U20" s="2"/>
    </row>
    <row r="21" spans="1:21" ht="42.75" customHeight="1">
      <c r="A21" s="33" t="s">
        <v>88</v>
      </c>
      <c r="B21" s="28" t="s">
        <v>56</v>
      </c>
      <c r="C21" s="8">
        <v>131192.9</v>
      </c>
      <c r="D21" s="7">
        <f>H21+L21+P21+T21</f>
        <v>131192.89799999999</v>
      </c>
      <c r="E21" s="7">
        <v>0</v>
      </c>
      <c r="F21" s="7">
        <v>54741</v>
      </c>
      <c r="G21" s="7">
        <v>0</v>
      </c>
      <c r="H21" s="5">
        <f>E21+F21+G21</f>
        <v>54741</v>
      </c>
      <c r="I21" s="7">
        <v>0</v>
      </c>
      <c r="J21" s="7">
        <v>35533.362999999998</v>
      </c>
      <c r="K21" s="7">
        <v>0</v>
      </c>
      <c r="L21" s="5">
        <f>I21+J21+K21</f>
        <v>35533.362999999998</v>
      </c>
      <c r="M21" s="7">
        <v>16034</v>
      </c>
      <c r="N21" s="7">
        <v>0</v>
      </c>
      <c r="O21" s="7">
        <v>0</v>
      </c>
      <c r="P21" s="5">
        <f>N21+O21+M21</f>
        <v>16034</v>
      </c>
      <c r="Q21" s="7">
        <v>23644.583999999999</v>
      </c>
      <c r="R21" s="7">
        <v>0</v>
      </c>
      <c r="S21" s="7">
        <v>1239.951</v>
      </c>
      <c r="T21" s="5">
        <f>Q21+R21+S21</f>
        <v>24884.535</v>
      </c>
      <c r="U21" s="2"/>
    </row>
    <row r="22" spans="1:21" ht="24.75" hidden="1" customHeight="1">
      <c r="A22" s="33"/>
      <c r="B22" s="28" t="s">
        <v>57</v>
      </c>
      <c r="C22" s="4"/>
      <c r="D22" s="7"/>
      <c r="E22" s="7"/>
      <c r="F22" s="7"/>
      <c r="G22" s="7"/>
      <c r="H22" s="5"/>
      <c r="I22" s="7"/>
      <c r="J22" s="7"/>
      <c r="K22" s="7"/>
      <c r="L22" s="5"/>
      <c r="M22" s="7"/>
      <c r="N22" s="7"/>
      <c r="O22" s="7"/>
      <c r="P22" s="5"/>
      <c r="Q22" s="7"/>
      <c r="R22" s="7"/>
      <c r="S22" s="7"/>
      <c r="T22" s="5"/>
      <c r="U22" s="2"/>
    </row>
    <row r="23" spans="1:21" ht="68.25" customHeight="1">
      <c r="A23" s="33" t="s">
        <v>89</v>
      </c>
      <c r="B23" s="28" t="s">
        <v>58</v>
      </c>
      <c r="C23" s="8">
        <v>1632355.8</v>
      </c>
      <c r="D23" s="7">
        <f t="shared" ref="D23:D28" si="0">H23+L23+P23+T23</f>
        <v>1632355.7940000002</v>
      </c>
      <c r="E23" s="7">
        <v>159640.166</v>
      </c>
      <c r="F23" s="7">
        <v>123374.007</v>
      </c>
      <c r="G23" s="7">
        <v>124147.936</v>
      </c>
      <c r="H23" s="5">
        <f t="shared" ref="H23:H28" si="1">E23+F23+G23</f>
        <v>407162.109</v>
      </c>
      <c r="I23" s="7">
        <v>172624.44500000001</v>
      </c>
      <c r="J23" s="7">
        <v>192077.61799999999</v>
      </c>
      <c r="K23" s="7">
        <v>152859.274</v>
      </c>
      <c r="L23" s="5">
        <f t="shared" ref="L23:L28" si="2">I23+J23+K23</f>
        <v>517561.33699999994</v>
      </c>
      <c r="M23" s="7">
        <v>129303.50900000001</v>
      </c>
      <c r="N23" s="7">
        <v>99013.59</v>
      </c>
      <c r="O23" s="7">
        <v>120291.724</v>
      </c>
      <c r="P23" s="5">
        <f>N23+O23+M23</f>
        <v>348608.82300000003</v>
      </c>
      <c r="Q23" s="7">
        <v>157117.23800000001</v>
      </c>
      <c r="R23" s="7">
        <v>102594.65</v>
      </c>
      <c r="S23" s="7">
        <v>99311.637000000002</v>
      </c>
      <c r="T23" s="5">
        <f t="shared" ref="T23:T28" si="3">Q23+R23+S23</f>
        <v>359023.52500000002</v>
      </c>
      <c r="U23" s="2"/>
    </row>
    <row r="24" spans="1:21" ht="34.5" customHeight="1">
      <c r="A24" s="33" t="s">
        <v>96</v>
      </c>
      <c r="B24" s="28" t="s">
        <v>59</v>
      </c>
      <c r="C24" s="8">
        <v>164.6</v>
      </c>
      <c r="D24" s="7">
        <f t="shared" si="0"/>
        <v>164.6</v>
      </c>
      <c r="E24" s="7">
        <v>0</v>
      </c>
      <c r="F24" s="7">
        <v>0</v>
      </c>
      <c r="G24" s="7">
        <v>0</v>
      </c>
      <c r="H24" s="5">
        <f t="shared" si="1"/>
        <v>0</v>
      </c>
      <c r="I24" s="7">
        <v>0</v>
      </c>
      <c r="J24" s="7">
        <v>0</v>
      </c>
      <c r="K24" s="7">
        <v>0</v>
      </c>
      <c r="L24" s="5">
        <f t="shared" si="2"/>
        <v>0</v>
      </c>
      <c r="M24" s="7">
        <v>0</v>
      </c>
      <c r="N24" s="7">
        <v>0</v>
      </c>
      <c r="O24" s="7">
        <v>0</v>
      </c>
      <c r="P24" s="5">
        <f>N24+O24+M24</f>
        <v>0</v>
      </c>
      <c r="Q24" s="7">
        <v>0</v>
      </c>
      <c r="R24" s="7">
        <v>164.6</v>
      </c>
      <c r="S24" s="7">
        <v>0</v>
      </c>
      <c r="T24" s="5">
        <f t="shared" si="3"/>
        <v>164.6</v>
      </c>
      <c r="U24" s="2"/>
    </row>
    <row r="25" spans="1:21" ht="22.5" customHeight="1">
      <c r="A25" s="33" t="s">
        <v>54</v>
      </c>
      <c r="B25" s="28" t="s">
        <v>60</v>
      </c>
      <c r="C25" s="8">
        <v>481471.8</v>
      </c>
      <c r="D25" s="7">
        <f>H25+L25+P25+T25</f>
        <v>481471.79599999997</v>
      </c>
      <c r="E25" s="7">
        <f>34802.27+7</f>
        <v>34809.269999999997</v>
      </c>
      <c r="F25" s="7">
        <f>31055.445+7</f>
        <v>31062.445</v>
      </c>
      <c r="G25" s="7">
        <f>35370.513+7</f>
        <v>35377.512999999999</v>
      </c>
      <c r="H25" s="5">
        <f t="shared" si="1"/>
        <v>101249.228</v>
      </c>
      <c r="I25" s="7">
        <v>44447.813000000002</v>
      </c>
      <c r="J25" s="7">
        <v>33915.105000000003</v>
      </c>
      <c r="K25" s="7">
        <v>61400.495999999999</v>
      </c>
      <c r="L25" s="5">
        <f>I25+J25+K25</f>
        <v>139763.41399999999</v>
      </c>
      <c r="M25" s="7">
        <v>42334.822</v>
      </c>
      <c r="N25" s="7">
        <v>46134.71</v>
      </c>
      <c r="O25" s="7">
        <v>33614.675999999999</v>
      </c>
      <c r="P25" s="5">
        <f>N25+O25+M25</f>
        <v>122084.208</v>
      </c>
      <c r="Q25" s="7">
        <v>50429.235000000001</v>
      </c>
      <c r="R25" s="7">
        <v>29589.888999999999</v>
      </c>
      <c r="S25" s="7">
        <f>38376.822-21</f>
        <v>38355.822</v>
      </c>
      <c r="T25" s="5">
        <f>Q25+R25+S25</f>
        <v>118374.946</v>
      </c>
      <c r="U25" s="2"/>
    </row>
    <row r="26" spans="1:21" ht="24" customHeight="1">
      <c r="A26" s="31" t="s">
        <v>61</v>
      </c>
      <c r="B26" s="26" t="s">
        <v>62</v>
      </c>
      <c r="C26" s="5">
        <f>C15-C19</f>
        <v>47459.199999999721</v>
      </c>
      <c r="D26" s="5">
        <f t="shared" si="0"/>
        <v>47459.209999999992</v>
      </c>
      <c r="E26" s="5">
        <f>E15-E19</f>
        <v>0</v>
      </c>
      <c r="F26" s="5">
        <f>F15-F19</f>
        <v>0</v>
      </c>
      <c r="G26" s="5">
        <f>G15-G19</f>
        <v>1.0000000183936208E-3</v>
      </c>
      <c r="H26" s="5">
        <f t="shared" si="1"/>
        <v>1.0000000183936208E-3</v>
      </c>
      <c r="I26" s="5">
        <f>I15-I19</f>
        <v>1.0000000183936208E-3</v>
      </c>
      <c r="J26" s="5">
        <f>J15-J19</f>
        <v>2.0000000076834112E-3</v>
      </c>
      <c r="K26" s="5">
        <f>K15-K19</f>
        <v>9.9999998928979039E-4</v>
      </c>
      <c r="L26" s="5">
        <f t="shared" si="2"/>
        <v>4.0000000153668225E-3</v>
      </c>
      <c r="M26" s="5">
        <f>M15-M19</f>
        <v>9.9999998928979039E-4</v>
      </c>
      <c r="N26" s="5">
        <f>N15-N19</f>
        <v>0</v>
      </c>
      <c r="O26" s="5">
        <f>O15-O19</f>
        <v>0</v>
      </c>
      <c r="P26" s="5">
        <f>N26+O26+M26</f>
        <v>9.9999998928979039E-4</v>
      </c>
      <c r="Q26" s="5">
        <f>Q15-Q19</f>
        <v>7878.4429999999702</v>
      </c>
      <c r="R26" s="5">
        <f>R15-R19</f>
        <v>39580.760999999999</v>
      </c>
      <c r="S26" s="5">
        <f>S15-S19</f>
        <v>0</v>
      </c>
      <c r="T26" s="5">
        <f t="shared" si="3"/>
        <v>47459.203999999969</v>
      </c>
      <c r="U26" s="2"/>
    </row>
    <row r="27" spans="1:21" ht="33.75" customHeight="1">
      <c r="A27" s="31" t="s">
        <v>63</v>
      </c>
      <c r="B27" s="26" t="s">
        <v>64</v>
      </c>
      <c r="C27" s="5">
        <f>-C26</f>
        <v>-47459.199999999721</v>
      </c>
      <c r="D27" s="5">
        <f t="shared" si="0"/>
        <v>-47459.209999999992</v>
      </c>
      <c r="E27" s="5">
        <f>-E26</f>
        <v>0</v>
      </c>
      <c r="F27" s="5">
        <f>-F26</f>
        <v>0</v>
      </c>
      <c r="G27" s="5">
        <f>-G26</f>
        <v>-1.0000000183936208E-3</v>
      </c>
      <c r="H27" s="5">
        <f t="shared" si="1"/>
        <v>-1.0000000183936208E-3</v>
      </c>
      <c r="I27" s="5">
        <f>-I26</f>
        <v>-1.0000000183936208E-3</v>
      </c>
      <c r="J27" s="5">
        <f>-J26</f>
        <v>-2.0000000076834112E-3</v>
      </c>
      <c r="K27" s="5">
        <f>-K26</f>
        <v>-9.9999998928979039E-4</v>
      </c>
      <c r="L27" s="5">
        <f t="shared" si="2"/>
        <v>-4.0000000153668225E-3</v>
      </c>
      <c r="M27" s="5">
        <f>-M26</f>
        <v>-9.9999998928979039E-4</v>
      </c>
      <c r="N27" s="5">
        <f>-N26</f>
        <v>0</v>
      </c>
      <c r="O27" s="5">
        <f>-O26</f>
        <v>0</v>
      </c>
      <c r="P27" s="5">
        <f>M27+N27+O27</f>
        <v>-9.9999998928979039E-4</v>
      </c>
      <c r="Q27" s="5">
        <f>-Q26</f>
        <v>-7878.4429999999702</v>
      </c>
      <c r="R27" s="5">
        <f>-R26</f>
        <v>-39580.760999999999</v>
      </c>
      <c r="S27" s="5">
        <f>-S26</f>
        <v>0</v>
      </c>
      <c r="T27" s="5">
        <f t="shared" si="3"/>
        <v>-47459.203999999969</v>
      </c>
      <c r="U27" s="2"/>
    </row>
    <row r="28" spans="1:21" ht="44.25" customHeight="1">
      <c r="A28" s="34" t="s">
        <v>65</v>
      </c>
      <c r="B28" s="26" t="s">
        <v>66</v>
      </c>
      <c r="C28" s="5">
        <f>C32</f>
        <v>0</v>
      </c>
      <c r="D28" s="5">
        <f t="shared" si="0"/>
        <v>0</v>
      </c>
      <c r="E28" s="4">
        <f>E30+E31+E32</f>
        <v>0</v>
      </c>
      <c r="F28" s="4">
        <f>F30+F31+F32</f>
        <v>0</v>
      </c>
      <c r="G28" s="4">
        <f>G30+G31+G32</f>
        <v>0</v>
      </c>
      <c r="H28" s="5">
        <f t="shared" si="1"/>
        <v>0</v>
      </c>
      <c r="I28" s="4">
        <f>I30+I31+I32</f>
        <v>0</v>
      </c>
      <c r="J28" s="4">
        <f>J30+J31+J32</f>
        <v>0</v>
      </c>
      <c r="K28" s="4">
        <f>K30+K31+K32</f>
        <v>0</v>
      </c>
      <c r="L28" s="5">
        <f t="shared" si="2"/>
        <v>0</v>
      </c>
      <c r="M28" s="4">
        <f>M30+M31+M32</f>
        <v>0</v>
      </c>
      <c r="N28" s="4">
        <f>N30+N31+N32</f>
        <v>0</v>
      </c>
      <c r="O28" s="4">
        <f>O30+O31+O32</f>
        <v>0</v>
      </c>
      <c r="P28" s="5">
        <f>N28+O28+M28</f>
        <v>0</v>
      </c>
      <c r="Q28" s="4">
        <f>Q30+Q31+Q32</f>
        <v>0</v>
      </c>
      <c r="R28" s="4">
        <f>R30+R31+R32</f>
        <v>0</v>
      </c>
      <c r="S28" s="4">
        <f>S30+S31+S32</f>
        <v>0</v>
      </c>
      <c r="T28" s="5">
        <f t="shared" si="3"/>
        <v>0</v>
      </c>
      <c r="U28" s="2"/>
    </row>
    <row r="29" spans="1:21" ht="26.25" customHeight="1">
      <c r="A29" s="32" t="s">
        <v>53</v>
      </c>
      <c r="B29" s="26"/>
      <c r="C29" s="7"/>
      <c r="D29" s="7"/>
      <c r="E29" s="7"/>
      <c r="F29" s="7"/>
      <c r="G29" s="7"/>
      <c r="H29" s="5"/>
      <c r="I29" s="7"/>
      <c r="J29" s="7"/>
      <c r="K29" s="7"/>
      <c r="L29" s="5"/>
      <c r="M29" s="7"/>
      <c r="N29" s="7"/>
      <c r="O29" s="7"/>
      <c r="P29" s="5"/>
      <c r="Q29" s="7"/>
      <c r="R29" s="7"/>
      <c r="S29" s="7"/>
      <c r="T29" s="5"/>
      <c r="U29" s="2"/>
    </row>
    <row r="30" spans="1:21" ht="35.25" customHeight="1">
      <c r="A30" s="33" t="s">
        <v>97</v>
      </c>
      <c r="B30" s="28" t="s">
        <v>67</v>
      </c>
      <c r="C30" s="7">
        <v>0</v>
      </c>
      <c r="D30" s="7">
        <f>H30+L30+P30+T30</f>
        <v>0</v>
      </c>
      <c r="E30" s="7">
        <v>0</v>
      </c>
      <c r="F30" s="7">
        <v>0</v>
      </c>
      <c r="G30" s="7">
        <v>0</v>
      </c>
      <c r="H30" s="5">
        <f>E30+F30+G30</f>
        <v>0</v>
      </c>
      <c r="I30" s="7">
        <v>0</v>
      </c>
      <c r="J30" s="7">
        <v>0</v>
      </c>
      <c r="K30" s="7">
        <v>0</v>
      </c>
      <c r="L30" s="5">
        <f>I30+J30+K30</f>
        <v>0</v>
      </c>
      <c r="M30" s="7">
        <v>0</v>
      </c>
      <c r="N30" s="7">
        <v>0</v>
      </c>
      <c r="O30" s="7">
        <v>0</v>
      </c>
      <c r="P30" s="5">
        <f>N30+O30+M30</f>
        <v>0</v>
      </c>
      <c r="Q30" s="7">
        <v>0</v>
      </c>
      <c r="R30" s="7">
        <v>0</v>
      </c>
      <c r="S30" s="7">
        <v>0</v>
      </c>
      <c r="T30" s="5">
        <f>Q30+R30+S30</f>
        <v>0</v>
      </c>
      <c r="U30" s="2"/>
    </row>
    <row r="31" spans="1:21" ht="58.5" customHeight="1">
      <c r="A31" s="33" t="s">
        <v>90</v>
      </c>
      <c r="B31" s="28" t="s">
        <v>68</v>
      </c>
      <c r="C31" s="7">
        <v>0</v>
      </c>
      <c r="D31" s="7">
        <f>H31+L31+P31+T31</f>
        <v>0</v>
      </c>
      <c r="E31" s="10">
        <v>0</v>
      </c>
      <c r="F31" s="10">
        <v>0</v>
      </c>
      <c r="G31" s="10">
        <v>0</v>
      </c>
      <c r="H31" s="5">
        <f>E31+F31+G31</f>
        <v>0</v>
      </c>
      <c r="I31" s="7">
        <v>0</v>
      </c>
      <c r="J31" s="7">
        <v>0</v>
      </c>
      <c r="K31" s="7">
        <v>0</v>
      </c>
      <c r="L31" s="5">
        <f>I31+J31+K31</f>
        <v>0</v>
      </c>
      <c r="M31" s="7">
        <v>0</v>
      </c>
      <c r="N31" s="7">
        <v>0</v>
      </c>
      <c r="O31" s="7">
        <v>0</v>
      </c>
      <c r="P31" s="5">
        <f>N31+O31+M31</f>
        <v>0</v>
      </c>
      <c r="Q31" s="7">
        <v>0</v>
      </c>
      <c r="R31" s="7">
        <v>0</v>
      </c>
      <c r="S31" s="7">
        <v>0</v>
      </c>
      <c r="T31" s="5">
        <f>Q31+R31+S31</f>
        <v>0</v>
      </c>
      <c r="U31" s="2"/>
    </row>
    <row r="32" spans="1:21" ht="27" customHeight="1">
      <c r="A32" s="35" t="s">
        <v>75</v>
      </c>
      <c r="B32" s="28" t="s">
        <v>69</v>
      </c>
      <c r="C32" s="11">
        <v>0</v>
      </c>
      <c r="D32" s="7">
        <f>H32+L32+P32+T32</f>
        <v>0</v>
      </c>
      <c r="E32" s="7"/>
      <c r="F32" s="11"/>
      <c r="G32" s="11"/>
      <c r="H32" s="5">
        <f>E32+F32+G32</f>
        <v>0</v>
      </c>
      <c r="I32" s="11"/>
      <c r="J32" s="11"/>
      <c r="K32" s="11"/>
      <c r="L32" s="5">
        <f>I32+J32+K32</f>
        <v>0</v>
      </c>
      <c r="M32" s="11"/>
      <c r="N32" s="11"/>
      <c r="O32" s="11"/>
      <c r="P32" s="5">
        <f>N32+O32+M32</f>
        <v>0</v>
      </c>
      <c r="Q32" s="7"/>
      <c r="R32" s="7">
        <v>0</v>
      </c>
      <c r="S32" s="7"/>
      <c r="T32" s="5">
        <f>Q32+R32+S32</f>
        <v>0</v>
      </c>
      <c r="U32" s="2"/>
    </row>
    <row r="33" spans="1:21" ht="47.25" customHeight="1">
      <c r="A33" s="34" t="s">
        <v>91</v>
      </c>
      <c r="B33" s="26" t="s">
        <v>70</v>
      </c>
      <c r="C33" s="5">
        <f>C35+C36</f>
        <v>39580.76</v>
      </c>
      <c r="D33" s="5">
        <f>D35+D36</f>
        <v>39580.76</v>
      </c>
      <c r="E33" s="5">
        <f>E35</f>
        <v>0</v>
      </c>
      <c r="F33" s="5">
        <f t="shared" ref="F33:Q33" si="4">F35</f>
        <v>0</v>
      </c>
      <c r="G33" s="5">
        <f t="shared" si="4"/>
        <v>0</v>
      </c>
      <c r="H33" s="5">
        <f t="shared" si="4"/>
        <v>0</v>
      </c>
      <c r="I33" s="5">
        <f t="shared" si="4"/>
        <v>0</v>
      </c>
      <c r="J33" s="5">
        <f t="shared" si="4"/>
        <v>0</v>
      </c>
      <c r="K33" s="5">
        <f t="shared" si="4"/>
        <v>0</v>
      </c>
      <c r="L33" s="5">
        <f t="shared" si="4"/>
        <v>0</v>
      </c>
      <c r="M33" s="5">
        <f t="shared" si="4"/>
        <v>0</v>
      </c>
      <c r="N33" s="5">
        <f t="shared" si="4"/>
        <v>0</v>
      </c>
      <c r="O33" s="5">
        <f t="shared" si="4"/>
        <v>0</v>
      </c>
      <c r="P33" s="5">
        <f t="shared" si="4"/>
        <v>0</v>
      </c>
      <c r="Q33" s="5">
        <f t="shared" si="4"/>
        <v>0</v>
      </c>
      <c r="R33" s="5">
        <f>R35+R36</f>
        <v>39580.76</v>
      </c>
      <c r="S33" s="5">
        <f>S35+S36</f>
        <v>0</v>
      </c>
      <c r="T33" s="5">
        <f>Q33+R33+S33</f>
        <v>39580.76</v>
      </c>
      <c r="U33" s="2"/>
    </row>
    <row r="34" spans="1:21" ht="14.25" customHeight="1">
      <c r="A34" s="32" t="s">
        <v>53</v>
      </c>
      <c r="B34" s="26"/>
      <c r="C34" s="7"/>
      <c r="D34" s="7"/>
      <c r="E34" s="10"/>
      <c r="F34" s="10"/>
      <c r="G34" s="10"/>
      <c r="H34" s="5"/>
      <c r="I34" s="7"/>
      <c r="J34" s="7"/>
      <c r="K34" s="7"/>
      <c r="L34" s="5"/>
      <c r="M34" s="7"/>
      <c r="N34" s="7"/>
      <c r="O34" s="7"/>
      <c r="P34" s="5"/>
      <c r="Q34" s="7"/>
      <c r="R34" s="7"/>
      <c r="S34" s="7"/>
      <c r="T34" s="5"/>
      <c r="U34" s="2"/>
    </row>
    <row r="35" spans="1:21" ht="38.25" customHeight="1">
      <c r="A35" s="32" t="s">
        <v>98</v>
      </c>
      <c r="B35" s="28" t="s">
        <v>71</v>
      </c>
      <c r="C35" s="7">
        <v>39580.76</v>
      </c>
      <c r="D35" s="7">
        <f>H35+L35+P35+T35</f>
        <v>39580.76</v>
      </c>
      <c r="E35" s="10">
        <v>0</v>
      </c>
      <c r="F35" s="10">
        <v>0</v>
      </c>
      <c r="G35" s="10">
        <v>0</v>
      </c>
      <c r="H35" s="5">
        <f>E35+F35+G35</f>
        <v>0</v>
      </c>
      <c r="I35" s="7">
        <v>0</v>
      </c>
      <c r="J35" s="7">
        <v>0</v>
      </c>
      <c r="K35" s="7">
        <v>0</v>
      </c>
      <c r="L35" s="5">
        <f>I35+J35+K35</f>
        <v>0</v>
      </c>
      <c r="M35" s="7">
        <v>0</v>
      </c>
      <c r="N35" s="7">
        <v>0</v>
      </c>
      <c r="O35" s="7">
        <v>0</v>
      </c>
      <c r="P35" s="5">
        <f>N35+O35+M35</f>
        <v>0</v>
      </c>
      <c r="Q35" s="7">
        <v>0</v>
      </c>
      <c r="R35" s="7">
        <v>39580.76</v>
      </c>
      <c r="S35" s="7">
        <v>0</v>
      </c>
      <c r="T35" s="5">
        <f>Q35+R35+S35</f>
        <v>39580.76</v>
      </c>
      <c r="U35" s="2"/>
    </row>
    <row r="36" spans="1:21" ht="26.25" customHeight="1">
      <c r="A36" s="33" t="s">
        <v>77</v>
      </c>
      <c r="B36" s="28" t="s">
        <v>72</v>
      </c>
      <c r="C36" s="7"/>
      <c r="D36" s="7">
        <f>H36+L36+P36+T36</f>
        <v>0</v>
      </c>
      <c r="E36" s="7"/>
      <c r="F36" s="7"/>
      <c r="G36" s="7"/>
      <c r="H36" s="5"/>
      <c r="I36" s="7"/>
      <c r="J36" s="7"/>
      <c r="K36" s="7"/>
      <c r="L36" s="5"/>
      <c r="M36" s="7"/>
      <c r="N36" s="7"/>
      <c r="O36" s="7"/>
      <c r="P36" s="5"/>
      <c r="Q36" s="7"/>
      <c r="R36" s="7">
        <v>0</v>
      </c>
      <c r="S36" s="7"/>
      <c r="T36" s="5">
        <f>Q36+R36+S36</f>
        <v>0</v>
      </c>
      <c r="U36" s="2"/>
    </row>
    <row r="37" spans="1:21" ht="66.75" customHeight="1">
      <c r="A37" s="36" t="s">
        <v>92</v>
      </c>
      <c r="B37" s="26" t="s">
        <v>73</v>
      </c>
      <c r="C37" s="5">
        <f>C26+C28-C33</f>
        <v>7878.4399999997186</v>
      </c>
      <c r="D37" s="5">
        <f>H37+L37+P37+T37</f>
        <v>7878.4499999999898</v>
      </c>
      <c r="E37" s="5">
        <f>E26+E28-E33</f>
        <v>0</v>
      </c>
      <c r="F37" s="5">
        <f>F26+F28-F33</f>
        <v>0</v>
      </c>
      <c r="G37" s="5">
        <f>G26+G28-G33</f>
        <v>1.0000000183936208E-3</v>
      </c>
      <c r="H37" s="5">
        <f>E37+F37+G37</f>
        <v>1.0000000183936208E-3</v>
      </c>
      <c r="I37" s="5">
        <f>I26+I28-I33</f>
        <v>1.0000000183936208E-3</v>
      </c>
      <c r="J37" s="5">
        <f>J26+J28-J33</f>
        <v>2.0000000076834112E-3</v>
      </c>
      <c r="K37" s="5">
        <f>K26+K28-K33</f>
        <v>9.9999998928979039E-4</v>
      </c>
      <c r="L37" s="5">
        <f>I37+J37+K37</f>
        <v>4.0000000153668225E-3</v>
      </c>
      <c r="M37" s="5">
        <f>M26+M28-M33</f>
        <v>9.9999998928979039E-4</v>
      </c>
      <c r="N37" s="5">
        <f>N26+N28-N33</f>
        <v>0</v>
      </c>
      <c r="O37" s="5">
        <f>O26+O28-O33</f>
        <v>0</v>
      </c>
      <c r="P37" s="5">
        <f>N37+O37+M37</f>
        <v>9.9999998928979039E-4</v>
      </c>
      <c r="Q37" s="5">
        <f>Q26+Q28-Q33</f>
        <v>7878.4429999999702</v>
      </c>
      <c r="R37" s="5">
        <f>R26+R28-R33</f>
        <v>9.9999999656574801E-4</v>
      </c>
      <c r="S37" s="5">
        <f>S26+S28-S33</f>
        <v>0</v>
      </c>
      <c r="T37" s="5">
        <f>Q37+R37+S37</f>
        <v>7878.4439999999668</v>
      </c>
      <c r="U37" s="2"/>
    </row>
    <row r="38" spans="1:21" ht="84.75" customHeight="1">
      <c r="A38" s="37" t="s">
        <v>93</v>
      </c>
      <c r="B38" s="26" t="s">
        <v>74</v>
      </c>
      <c r="C38" s="11">
        <f>E38</f>
        <v>35079.608</v>
      </c>
      <c r="D38" s="7">
        <f>C38</f>
        <v>35079.608</v>
      </c>
      <c r="E38" s="7">
        <v>35079.608</v>
      </c>
      <c r="F38" s="7">
        <f>E39</f>
        <v>35079.608</v>
      </c>
      <c r="G38" s="7">
        <f>F39</f>
        <v>35079.608</v>
      </c>
      <c r="H38" s="7">
        <f>E38</f>
        <v>35079.608</v>
      </c>
      <c r="I38" s="7">
        <f>H39</f>
        <v>35079.609000000019</v>
      </c>
      <c r="J38" s="7">
        <f>I39</f>
        <v>35079.610000000037</v>
      </c>
      <c r="K38" s="7">
        <f>J39</f>
        <v>35079.612000000045</v>
      </c>
      <c r="L38" s="7">
        <f>I38</f>
        <v>35079.609000000019</v>
      </c>
      <c r="M38" s="7">
        <f t="shared" ref="M38:S38" si="5">L39</f>
        <v>35079.613000000034</v>
      </c>
      <c r="N38" s="7">
        <f t="shared" si="5"/>
        <v>35079.614000000023</v>
      </c>
      <c r="O38" s="7">
        <f t="shared" si="5"/>
        <v>35079.614000000023</v>
      </c>
      <c r="P38" s="7">
        <f>M38</f>
        <v>35079.613000000034</v>
      </c>
      <c r="Q38" s="7">
        <f>P39</f>
        <v>35079.614000000023</v>
      </c>
      <c r="R38" s="7">
        <f>Q39</f>
        <v>42958.056999999993</v>
      </c>
      <c r="S38" s="7">
        <f t="shared" si="5"/>
        <v>42958.05799999999</v>
      </c>
      <c r="T38" s="7">
        <f>Q38</f>
        <v>35079.614000000023</v>
      </c>
      <c r="U38" s="2"/>
    </row>
    <row r="39" spans="1:21" ht="75" customHeight="1">
      <c r="A39" s="37" t="s">
        <v>94</v>
      </c>
      <c r="B39" s="26" t="s">
        <v>76</v>
      </c>
      <c r="C39" s="11">
        <f>C38+C37</f>
        <v>42958.047999999719</v>
      </c>
      <c r="D39" s="11">
        <f>D38+D37</f>
        <v>42958.05799999999</v>
      </c>
      <c r="E39" s="7">
        <f t="shared" ref="E39:K39" si="6">E38+E37</f>
        <v>35079.608</v>
      </c>
      <c r="F39" s="11">
        <f t="shared" si="6"/>
        <v>35079.608</v>
      </c>
      <c r="G39" s="11">
        <f t="shared" si="6"/>
        <v>35079.609000000019</v>
      </c>
      <c r="H39" s="11">
        <f>G39</f>
        <v>35079.609000000019</v>
      </c>
      <c r="I39" s="11">
        <f t="shared" si="6"/>
        <v>35079.610000000037</v>
      </c>
      <c r="J39" s="11">
        <f t="shared" si="6"/>
        <v>35079.612000000045</v>
      </c>
      <c r="K39" s="11">
        <f t="shared" si="6"/>
        <v>35079.613000000034</v>
      </c>
      <c r="L39" s="11">
        <f>K39</f>
        <v>35079.613000000034</v>
      </c>
      <c r="M39" s="11">
        <f t="shared" ref="M39:R39" si="7">M38+M37</f>
        <v>35079.614000000023</v>
      </c>
      <c r="N39" s="11">
        <f t="shared" si="7"/>
        <v>35079.614000000023</v>
      </c>
      <c r="O39" s="11">
        <f t="shared" si="7"/>
        <v>35079.614000000023</v>
      </c>
      <c r="P39" s="11">
        <f>O39</f>
        <v>35079.614000000023</v>
      </c>
      <c r="Q39" s="11">
        <f>Q38+Q37</f>
        <v>42958.056999999993</v>
      </c>
      <c r="R39" s="11">
        <f t="shared" si="7"/>
        <v>42958.05799999999</v>
      </c>
      <c r="S39" s="11">
        <f>S38+S37</f>
        <v>42958.05799999999</v>
      </c>
      <c r="T39" s="11">
        <f>S39</f>
        <v>42958.05799999999</v>
      </c>
      <c r="U39" s="2"/>
    </row>
    <row r="40" spans="1:21" ht="105" customHeight="1">
      <c r="A40" s="37" t="s">
        <v>95</v>
      </c>
      <c r="B40" s="26" t="s">
        <v>78</v>
      </c>
      <c r="C40" s="7">
        <f>C38-C39</f>
        <v>-7878.4399999997186</v>
      </c>
      <c r="D40" s="7">
        <f>D38-D39</f>
        <v>-7878.4499999999898</v>
      </c>
      <c r="E40" s="7">
        <f t="shared" ref="E40:T40" si="8">E38-E39</f>
        <v>0</v>
      </c>
      <c r="F40" s="7">
        <f t="shared" si="8"/>
        <v>0</v>
      </c>
      <c r="G40" s="7">
        <f t="shared" si="8"/>
        <v>-1.0000000183936208E-3</v>
      </c>
      <c r="H40" s="7">
        <f t="shared" si="8"/>
        <v>-1.0000000183936208E-3</v>
      </c>
      <c r="I40" s="7">
        <f t="shared" si="8"/>
        <v>-1.0000000183936208E-3</v>
      </c>
      <c r="J40" s="7">
        <f t="shared" si="8"/>
        <v>-2.0000000076834112E-3</v>
      </c>
      <c r="K40" s="7">
        <f t="shared" si="8"/>
        <v>-9.9999998928979039E-4</v>
      </c>
      <c r="L40" s="7">
        <f t="shared" si="8"/>
        <v>-4.0000000153668225E-3</v>
      </c>
      <c r="M40" s="7">
        <f t="shared" si="8"/>
        <v>-9.9999998928979039E-4</v>
      </c>
      <c r="N40" s="7">
        <f t="shared" si="8"/>
        <v>0</v>
      </c>
      <c r="O40" s="7">
        <f t="shared" si="8"/>
        <v>0</v>
      </c>
      <c r="P40" s="7">
        <f t="shared" si="8"/>
        <v>-9.9999998928979039E-4</v>
      </c>
      <c r="Q40" s="7">
        <f t="shared" si="8"/>
        <v>-7878.4429999999702</v>
      </c>
      <c r="R40" s="7">
        <f t="shared" si="8"/>
        <v>-9.9999999656574801E-4</v>
      </c>
      <c r="S40" s="7">
        <f t="shared" si="8"/>
        <v>0</v>
      </c>
      <c r="T40" s="7">
        <f t="shared" si="8"/>
        <v>-7878.4439999999668</v>
      </c>
      <c r="U40" s="2"/>
    </row>
    <row r="41" spans="1:21" ht="66" customHeight="1">
      <c r="A41" s="12" t="s">
        <v>84</v>
      </c>
      <c r="B41" s="26" t="s">
        <v>79</v>
      </c>
      <c r="C41" s="4">
        <v>0</v>
      </c>
      <c r="D41" s="7">
        <v>0</v>
      </c>
      <c r="E41" s="4">
        <v>0</v>
      </c>
      <c r="F41" s="4">
        <v>0</v>
      </c>
      <c r="G41" s="4">
        <v>0</v>
      </c>
      <c r="H41" s="5">
        <v>0</v>
      </c>
      <c r="I41" s="4">
        <v>0</v>
      </c>
      <c r="J41" s="4">
        <v>0</v>
      </c>
      <c r="K41" s="4">
        <v>0</v>
      </c>
      <c r="L41" s="5">
        <v>0</v>
      </c>
      <c r="M41" s="4">
        <v>0</v>
      </c>
      <c r="N41" s="4">
        <v>0</v>
      </c>
      <c r="O41" s="4">
        <v>0</v>
      </c>
      <c r="P41" s="5">
        <v>0</v>
      </c>
      <c r="Q41" s="4">
        <v>0</v>
      </c>
      <c r="R41" s="4">
        <v>0</v>
      </c>
      <c r="S41" s="4">
        <v>0</v>
      </c>
      <c r="T41" s="5">
        <v>0</v>
      </c>
      <c r="U41" s="2"/>
    </row>
    <row r="42" spans="1:21" ht="61.9" customHeight="1">
      <c r="A42" s="38"/>
      <c r="B42" s="47" t="s">
        <v>102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39"/>
      <c r="O42" s="38"/>
      <c r="P42" s="38"/>
      <c r="Q42" s="38"/>
      <c r="R42" s="38"/>
      <c r="S42" s="38"/>
      <c r="T42" s="38"/>
      <c r="U42" s="2"/>
    </row>
    <row r="43" spans="1:21" ht="33" customHeight="1">
      <c r="A43" s="38"/>
      <c r="B43" s="42"/>
      <c r="C43" s="42"/>
      <c r="D43" s="42"/>
      <c r="E43" s="43"/>
      <c r="F43" s="42"/>
      <c r="G43" s="42"/>
      <c r="H43" s="42"/>
      <c r="I43" s="42"/>
      <c r="J43" s="42"/>
      <c r="K43" s="42"/>
      <c r="L43" s="42"/>
      <c r="M43" s="40"/>
      <c r="N43" s="39"/>
      <c r="O43" s="38"/>
      <c r="P43" s="38"/>
      <c r="Q43" s="38"/>
      <c r="R43" s="38"/>
      <c r="S43" s="38"/>
      <c r="T43" s="38"/>
      <c r="U43" s="2"/>
    </row>
    <row r="44" spans="1:21" ht="18.75" hidden="1">
      <c r="A44" s="2"/>
      <c r="B44" s="42"/>
      <c r="C44" s="42"/>
      <c r="D44" s="19" t="s">
        <v>44</v>
      </c>
      <c r="E44" s="13"/>
      <c r="F44" s="13"/>
      <c r="G44" s="13"/>
      <c r="H44" s="13"/>
      <c r="I44" s="13"/>
      <c r="J44" s="41" t="s">
        <v>49</v>
      </c>
      <c r="K44" s="14"/>
      <c r="L44" s="14"/>
      <c r="M44" s="14"/>
      <c r="N44" s="2"/>
      <c r="O44" s="2"/>
      <c r="P44" s="2"/>
      <c r="Q44" s="2"/>
      <c r="R44" s="2"/>
      <c r="S44" s="2"/>
      <c r="T44" s="2"/>
      <c r="U44" s="2"/>
    </row>
    <row r="45" spans="1:21" ht="39" customHeight="1">
      <c r="A45" s="2"/>
      <c r="B45" s="44" t="s">
        <v>101</v>
      </c>
      <c r="C45" s="44"/>
      <c r="D45" s="44"/>
      <c r="E45" s="44"/>
      <c r="F45" s="44"/>
      <c r="G45" s="44"/>
      <c r="H45" s="44"/>
      <c r="I45" s="14"/>
      <c r="J45" s="14"/>
      <c r="K45" s="14"/>
      <c r="L45" s="14"/>
      <c r="M45" s="14"/>
      <c r="N45" s="2"/>
      <c r="O45" s="9"/>
      <c r="P45" s="2"/>
      <c r="Q45" s="2"/>
      <c r="R45" s="2"/>
      <c r="S45" s="2"/>
      <c r="T45" s="2"/>
      <c r="U45" s="2"/>
    </row>
    <row r="46" spans="1:21">
      <c r="C46" s="21"/>
      <c r="E46" s="21"/>
    </row>
    <row r="47" spans="1:21" hidden="1">
      <c r="C47" s="21" t="e">
        <f>C18-#REF!</f>
        <v>#REF!</v>
      </c>
    </row>
    <row r="48" spans="1:21" hidden="1">
      <c r="C48" s="21">
        <f>C17+C31</f>
        <v>873697.2</v>
      </c>
    </row>
    <row r="49" spans="3:3" hidden="1">
      <c r="C49" s="21" t="e">
        <f>C48-#REF!</f>
        <v>#REF!</v>
      </c>
    </row>
    <row r="50" spans="3:3" hidden="1"/>
    <row r="51" spans="3:3" hidden="1"/>
    <row r="52" spans="3:3" hidden="1"/>
    <row r="53" spans="3:3" hidden="1"/>
    <row r="54" spans="3:3" hidden="1"/>
  </sheetData>
  <mergeCells count="15">
    <mergeCell ref="A9:A11"/>
    <mergeCell ref="B9:B11"/>
    <mergeCell ref="C9:C11"/>
    <mergeCell ref="D9:D11"/>
    <mergeCell ref="T9:T11"/>
    <mergeCell ref="E9:G10"/>
    <mergeCell ref="H9:H11"/>
    <mergeCell ref="I9:K10"/>
    <mergeCell ref="L9:L11"/>
    <mergeCell ref="B45:H45"/>
    <mergeCell ref="P2:T2"/>
    <mergeCell ref="M9:O10"/>
    <mergeCell ref="P9:P11"/>
    <mergeCell ref="Q9:S10"/>
    <mergeCell ref="B42:M42"/>
  </mergeCells>
  <phoneticPr fontId="7" type="noConversion"/>
  <pageMargins left="0.19685039370078741" right="0.15748031496062992" top="0.78740157480314965" bottom="0.78740157480314965" header="0.15748031496062992" footer="0.15748031496062992"/>
  <pageSetup paperSize="9" scale="61" fitToHeight="2" orientation="landscape" r:id="rId1"/>
  <headerFooter scaleWithDoc="0">
    <oddFooter>&amp;L&amp;8&amp;Z&amp;F&amp;R&amp;P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otd</dc:creator>
  <cp:lastModifiedBy>Тарасова</cp:lastModifiedBy>
  <cp:lastPrinted>2020-02-05T09:21:22Z</cp:lastPrinted>
  <dcterms:created xsi:type="dcterms:W3CDTF">2011-02-18T08:58:48Z</dcterms:created>
  <dcterms:modified xsi:type="dcterms:W3CDTF">2020-02-05T09:57:41Z</dcterms:modified>
</cp:coreProperties>
</file>