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7\09\Р_752_О\"/>
    </mc:Choice>
  </mc:AlternateContent>
  <bookViews>
    <workbookView xWindow="240" yWindow="15" windowWidth="19995" windowHeight="8190" activeTab="3"/>
  </bookViews>
  <sheets>
    <sheet name="Пр 1" sheetId="2" r:id="rId1"/>
    <sheet name="Пр 2" sheetId="4" r:id="rId2"/>
    <sheet name="Пр 3 " sheetId="6" r:id="rId3"/>
    <sheet name="пр 4" sheetId="7" r:id="rId4"/>
  </sheets>
  <calcPr calcId="152511"/>
</workbook>
</file>

<file path=xl/calcChain.xml><?xml version="1.0" encoding="utf-8"?>
<calcChain xmlns="http://schemas.openxmlformats.org/spreadsheetml/2006/main">
  <c r="L10" i="6" l="1"/>
  <c r="K10" i="6"/>
  <c r="J10" i="6"/>
  <c r="J11" i="4"/>
  <c r="L11" i="4"/>
  <c r="K11" i="4"/>
  <c r="K20" i="2" l="1"/>
  <c r="L20" i="2"/>
  <c r="J20" i="2"/>
  <c r="K19" i="2"/>
  <c r="L19" i="2"/>
  <c r="J19" i="2"/>
  <c r="G36" i="2"/>
  <c r="K29" i="2"/>
  <c r="L29" i="2"/>
  <c r="J29" i="2"/>
  <c r="K25" i="4"/>
  <c r="L25" i="4"/>
  <c r="J25" i="4"/>
  <c r="K24" i="4"/>
  <c r="L24" i="4"/>
  <c r="J24" i="4"/>
  <c r="J13" i="4"/>
  <c r="J12" i="4"/>
  <c r="K32" i="2"/>
  <c r="L32" i="2"/>
  <c r="J32" i="2"/>
  <c r="J35" i="2" l="1"/>
  <c r="G35" i="2"/>
  <c r="K13" i="4"/>
  <c r="L13" i="4"/>
  <c r="L16" i="4"/>
  <c r="K16" i="4"/>
  <c r="L15" i="4"/>
  <c r="K15" i="4"/>
  <c r="J16" i="4"/>
  <c r="J15" i="4"/>
  <c r="K19" i="4"/>
  <c r="J19" i="4"/>
  <c r="K10" i="2" l="1"/>
  <c r="L10" i="2"/>
  <c r="J10" i="2"/>
  <c r="L30" i="4"/>
  <c r="K30" i="4"/>
  <c r="J30" i="4"/>
  <c r="L23" i="4"/>
  <c r="L22" i="4" s="1"/>
  <c r="K23" i="4"/>
  <c r="K22" i="4" s="1"/>
  <c r="J23" i="4"/>
  <c r="J22" i="4" s="1"/>
  <c r="L18" i="4"/>
  <c r="J18" i="4"/>
  <c r="K18" i="4"/>
  <c r="L14" i="4"/>
  <c r="K14" i="4"/>
  <c r="J14" i="4"/>
  <c r="L10" i="4"/>
  <c r="L9" i="4" s="1"/>
  <c r="J10" i="4"/>
  <c r="J9" i="4" s="1"/>
  <c r="K10" i="4"/>
  <c r="K9" i="4" s="1"/>
  <c r="J32" i="4" l="1"/>
  <c r="J33" i="4" s="1"/>
  <c r="J40" i="2" s="1"/>
  <c r="K9" i="2"/>
  <c r="J9" i="2"/>
  <c r="L9" i="2"/>
  <c r="K32" i="4"/>
  <c r="K33" i="4" s="1"/>
  <c r="K40" i="2" s="1"/>
  <c r="L32" i="4"/>
  <c r="L33" i="4" s="1"/>
  <c r="L40" i="2" s="1"/>
  <c r="M40" i="2" l="1"/>
  <c r="K9" i="6"/>
  <c r="K12" i="6" s="1"/>
  <c r="K13" i="6" s="1"/>
  <c r="K41" i="2" s="1"/>
  <c r="K35" i="2"/>
  <c r="L35" i="2"/>
  <c r="L9" i="6"/>
  <c r="L12" i="6" s="1"/>
  <c r="L13" i="6" s="1"/>
  <c r="L41" i="2" s="1"/>
  <c r="J9" i="6"/>
  <c r="J12" i="6" s="1"/>
  <c r="M35" i="2" l="1"/>
  <c r="J13" i="6"/>
  <c r="J41" i="2" s="1"/>
  <c r="M41" i="2" s="1"/>
  <c r="K36" i="2"/>
  <c r="L36" i="2"/>
  <c r="J36" i="2"/>
  <c r="M36" i="2" l="1"/>
  <c r="K13" i="2"/>
  <c r="L13" i="2"/>
  <c r="J13" i="2"/>
  <c r="K21" i="2"/>
  <c r="L21" i="2"/>
  <c r="J21" i="2"/>
  <c r="J28" i="2" l="1"/>
  <c r="J33" i="2" s="1"/>
  <c r="J39" i="2"/>
  <c r="L28" i="2"/>
  <c r="L33" i="2" s="1"/>
  <c r="L39" i="2"/>
  <c r="L42" i="2" s="1"/>
  <c r="L43" i="2" s="1"/>
  <c r="K28" i="2"/>
  <c r="K33" i="2" s="1"/>
  <c r="K39" i="2"/>
  <c r="K42" i="2" s="1"/>
  <c r="K43" i="2" s="1"/>
  <c r="J37" i="2"/>
  <c r="L18" i="2"/>
  <c r="J18" i="2"/>
  <c r="K18" i="2"/>
  <c r="K37" i="2" l="1"/>
  <c r="M28" i="2"/>
  <c r="M39" i="2"/>
  <c r="J42" i="2"/>
  <c r="L37" i="2"/>
  <c r="M37" i="2" l="1"/>
  <c r="M42" i="2"/>
  <c r="J43" i="2"/>
  <c r="M43" i="2" s="1"/>
</calcChain>
</file>

<file path=xl/sharedStrings.xml><?xml version="1.0" encoding="utf-8"?>
<sst xmlns="http://schemas.openxmlformats.org/spreadsheetml/2006/main" count="305" uniqueCount="154">
  <si>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</si>
  <si>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</si>
  <si>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</si>
  <si>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законодательства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</si>
  <si>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</si>
  <si>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</si>
  <si>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</si>
  <si>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</si>
  <si>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</si>
  <si>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</si>
  <si>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</si>
  <si>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</si>
  <si>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</si>
  <si>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</si>
  <si>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</si>
  <si>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</si>
  <si>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</si>
  <si>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</si>
  <si>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</si>
  <si>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</si>
  <si>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</si>
  <si>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</si>
  <si>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2.</t>
  </si>
  <si>
    <t>2.1</t>
  </si>
  <si>
    <t>2.2</t>
  </si>
  <si>
    <t>2.3</t>
  </si>
  <si>
    <t>703</t>
  </si>
  <si>
    <t>0102</t>
  </si>
  <si>
    <t>0104</t>
  </si>
  <si>
    <t>000</t>
  </si>
  <si>
    <t>МБ</t>
  </si>
  <si>
    <t>0000</t>
  </si>
  <si>
    <t>0100</t>
  </si>
  <si>
    <t>1010100000</t>
  </si>
  <si>
    <t>Расходы на выплаты по оплате труда Главы муниципального образования</t>
  </si>
  <si>
    <t>1010200000</t>
  </si>
  <si>
    <t>ФБ</t>
  </si>
  <si>
    <t>ОБ</t>
  </si>
  <si>
    <t>1010270020</t>
  </si>
  <si>
    <t>0113</t>
  </si>
  <si>
    <t>1010259300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</si>
  <si>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</si>
  <si>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</si>
  <si>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</si>
  <si>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 xml:space="preserve">Аппарат управления Администрации округа Муром </t>
  </si>
  <si>
    <t>Комиссии по вопросам административного законодательства Администрации округа Муром №1, №2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</si>
  <si>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</si>
  <si>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</si>
  <si>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</si>
  <si>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</si>
  <si>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</si>
  <si>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>3.1</t>
  </si>
  <si>
    <t>3.2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</si>
  <si>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</si>
  <si>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</si>
  <si>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</si>
  <si>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</si>
  <si>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</si>
  <si>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</si>
  <si>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</si>
  <si>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</si>
  <si>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</si>
  <si>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</si>
  <si>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</si>
  <si>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</si>
  <si>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</si>
  <si>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</si>
  <si>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</si>
  <si>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</si>
  <si>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1020320060</t>
  </si>
  <si>
    <t>0300</t>
  </si>
  <si>
    <t>0314</t>
  </si>
  <si>
    <t>1020400000</t>
  </si>
  <si>
    <t>1020420140</t>
  </si>
  <si>
    <t>ПЕРЕЧЕНЬ МЕРОПРИЯТИЙ ПОДПРОГРАММЫ 3 «ОСВЕЩЕНИЕ ВОПРОСОВ ДЕЯТЕЛЬНОСТИ 
АДМИНИСТРАЦИИ ОКРУГА МУРОМ»</t>
  </si>
  <si>
    <t>1030100000</t>
  </si>
  <si>
    <t>1202</t>
  </si>
  <si>
    <t>10301MM590</t>
  </si>
  <si>
    <t>МАУ  ТРК «Муромский меридиан»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</si>
  <si>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</si>
  <si>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</si>
  <si>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</si>
  <si>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</si>
  <si>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</si>
  <si>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</si>
  <si>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</si>
  <si>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</si>
  <si>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r>
      <t xml:space="preserve">Цель подпрограммы 3: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</si>
  <si>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</si>
  <si>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</si>
  <si>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</si>
  <si>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</si>
  <si>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</si>
  <si>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</si>
  <si>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</si>
  <si>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</si>
  <si>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</si>
  <si>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</si>
  <si>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</si>
  <si>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</si>
  <si>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</si>
  <si>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</si>
  <si>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</si>
  <si>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</si>
  <si>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</si>
  <si>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</si>
  <si>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</si>
  <si>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</si>
  <si>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</si>
  <si>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</si>
  <si>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</si>
  <si>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600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</si>
  <si>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</si>
  <si>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1201</t>
  </si>
  <si>
    <t>Количество телепередач, час</t>
  </si>
  <si>
    <t>Основное мероприятие "Освещение деятельности органов местного самоуправления в средствах массовой информации"</t>
  </si>
  <si>
    <t>Расходы на обеспечение деятельности муниципального автономного учреждения "Муромский меридиан"  (производство и выпуск телевизионных программ)</t>
  </si>
  <si>
    <t>Расходы на обеспечение деятельности муниципального автономного учреждения "Муромский меридиан"  (печатные средства массовой информации)</t>
  </si>
  <si>
    <t>10101Г0100</t>
  </si>
  <si>
    <t>1010100100</t>
  </si>
  <si>
    <t>Расходы на обеспечение деятельности органов местного самоуправления</t>
  </si>
  <si>
    <t>Количество поощряемых активных членов домовых и уличных комитетов.</t>
  </si>
  <si>
    <t>Подпрограмма 3 «Освещение вопросов деятельности Администрации округа Муром»</t>
  </si>
  <si>
    <t xml:space="preserve">ПРОГНОЗ </t>
  </si>
  <si>
    <t xml:space="preserve">Наименование подпрограммы, наименование муниципальной услуги (работы)
</t>
  </si>
  <si>
    <t xml:space="preserve">Наименование показателя объема муниципальных услуг (работ)
</t>
  </si>
  <si>
    <t xml:space="preserve">Ед. изм.
</t>
  </si>
  <si>
    <t xml:space="preserve">Значение показателя объема муниципальных услуг (работ) </t>
  </si>
  <si>
    <t>Штука</t>
  </si>
  <si>
    <t xml:space="preserve">Количество печатных страниц </t>
  </si>
  <si>
    <t>Количество телепередач</t>
  </si>
  <si>
    <t>Час</t>
  </si>
  <si>
    <t xml:space="preserve">сводных показателей муниципальных заданий на оказание муниципальных услуг (выполнение работ) муниципальным автономным учреждением округа Муром ТРК «Муромский меридиан» в рамках подпрограммы 3. "Освещение вопросов деятельности Администрации округа Муром" муниципальной программы округа Муром "Муниципальное управление" </t>
  </si>
  <si>
    <t>Услуга 1. Осуществление издательской деятельности, газета</t>
  </si>
  <si>
    <t>Работа 1. Производство и распространение телепрограмм</t>
  </si>
  <si>
    <t>Е.В. Ценилова</t>
  </si>
  <si>
    <t>Директор МКУ «ЦБ администрации округа Муром»</t>
  </si>
  <si>
    <t>Приложение 1
к муниципальной  программе округа Муром 
«Муниципальное управление» на 2018-2020 гг.</t>
  </si>
  <si>
    <t>Приложение 2
к муниципальной  программе округа Муром 
«Муниципальное управление»  на 2018-2020 гг.</t>
  </si>
  <si>
    <t>Приложение 3 к муниципальной  программе округа Муром «Муниципальное управление»  на 2018-2020 гг.</t>
  </si>
  <si>
    <t>Приложение 4 к муниципальной  программе округа Муром «Муниципальное управление»  на 2018-2020 гг.</t>
  </si>
  <si>
    <t xml:space="preserve"> на 2018-2020 годы
 </t>
  </si>
  <si>
    <t>местный бюджет</t>
  </si>
  <si>
    <t>всего</t>
  </si>
  <si>
    <t>3.3</t>
  </si>
  <si>
    <t>МБУ округа Муром «Отдел туризма»</t>
  </si>
  <si>
    <t>Расходы на обеспечение деятельности муниципального бюджетного учреждения округа Муром "Отдел туризма", оказание туристско-информационных услуг</t>
  </si>
  <si>
    <t>0412</t>
  </si>
  <si>
    <t>Создание информационных баз, шт</t>
  </si>
  <si>
    <t>Подпрограмма 2 «ОБЕСПЕЧЕНИЕ УСЛОВИЙ ДЛЯ ОСУЩЕСТВЛЕНИЯ ДЕЯТЕЛЬНОСТИ АДМИНИСТРАЦИИ ОКРУГА МУРОМ. ИНФОРМАТИЗАЦИЯ ОРГАНОВ МЕСТНОГО САМОУПРАВЛЕНИЯ»</t>
  </si>
  <si>
    <t>Услуга 1. Создание информационных баз</t>
  </si>
  <si>
    <t>Количество действующих информационных баз</t>
  </si>
  <si>
    <t xml:space="preserve"> Расходы на обеспечение деятельности учреждений, подведомственных администрации округа</t>
  </si>
  <si>
    <t>МКУ округа Муром «Управление общественного самоуправления», «Организационное управление»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</si>
</sst>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" fontId="9" fillId="0" borderId="0" xfId="0" applyNumberFormat="1" applyFont="1"/>
    <xf numFmtId="0" fontId="9" fillId="0" borderId="0" xfId="0" applyFont="1"/>
    <xf numFmtId="164" fontId="0" fillId="0" borderId="0" xfId="0" applyNumberFormat="1"/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/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16" workbookViewId="0">
      <selection sqref="A1:P24"/>
    </sheetView>
  </sheetViews>
  <sheetFormatPr defaultRowHeight="15" x14ac:dyDescent="0.25"/>
  <cols>
    <col min="1" max="1" width="4.140625" customWidth="1"/>
    <col min="2" max="2" width="19.85546875" customWidth="1"/>
    <col min="3" max="3" width="15.140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9.7109375" customWidth="1"/>
    <col min="11" max="11" width="9" customWidth="1"/>
    <col min="13" max="13" width="13" customWidth="1"/>
    <col min="14" max="16" width="6.42578125" customWidth="1"/>
  </cols>
  <sheetData>
    <row r="1" spans="1:16" ht="50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48" t="s">
        <v>137</v>
      </c>
      <c r="L1" s="48"/>
      <c r="M1" s="48"/>
      <c r="N1" s="48"/>
      <c r="O1" s="48"/>
      <c r="P1" s="48"/>
    </row>
    <row r="2" spans="1:16" ht="35.25" customHeight="1" x14ac:dyDescent="0.2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6.75" customHeight="1" x14ac:dyDescent="0.25"/>
    <row r="4" spans="1:16" ht="33" customHeight="1" x14ac:dyDescent="0.25">
      <c r="A4" s="46" t="s">
        <v>4</v>
      </c>
      <c r="B4" s="46" t="s">
        <v>5</v>
      </c>
      <c r="C4" s="46" t="s">
        <v>6</v>
      </c>
      <c r="D4" s="46" t="s">
        <v>7</v>
      </c>
      <c r="E4" s="46" t="s">
        <v>8</v>
      </c>
      <c r="F4" s="46"/>
      <c r="G4" s="46"/>
      <c r="H4" s="46"/>
      <c r="I4" s="50" t="s">
        <v>9</v>
      </c>
      <c r="J4" s="46" t="s">
        <v>10</v>
      </c>
      <c r="K4" s="46"/>
      <c r="L4" s="46"/>
      <c r="M4" s="46" t="s">
        <v>11</v>
      </c>
      <c r="N4" s="46">
        <v>2018</v>
      </c>
      <c r="O4" s="46">
        <v>2019</v>
      </c>
      <c r="P4" s="46">
        <v>2020</v>
      </c>
    </row>
    <row r="5" spans="1:16" x14ac:dyDescent="0.25">
      <c r="A5" s="46"/>
      <c r="B5" s="46"/>
      <c r="C5" s="46"/>
      <c r="D5" s="46"/>
      <c r="E5" s="46" t="s">
        <v>12</v>
      </c>
      <c r="F5" s="2" t="s">
        <v>13</v>
      </c>
      <c r="G5" s="46" t="s">
        <v>15</v>
      </c>
      <c r="H5" s="46" t="s">
        <v>16</v>
      </c>
      <c r="I5" s="51"/>
      <c r="J5" s="46">
        <v>2018</v>
      </c>
      <c r="K5" s="46">
        <v>2019</v>
      </c>
      <c r="L5" s="46">
        <v>2020</v>
      </c>
      <c r="M5" s="46"/>
      <c r="N5" s="46"/>
      <c r="O5" s="46"/>
      <c r="P5" s="46"/>
    </row>
    <row r="6" spans="1:16" ht="15" customHeight="1" x14ac:dyDescent="0.25">
      <c r="A6" s="46"/>
      <c r="B6" s="46"/>
      <c r="C6" s="46"/>
      <c r="D6" s="46"/>
      <c r="E6" s="46"/>
      <c r="F6" s="2" t="s">
        <v>14</v>
      </c>
      <c r="G6" s="46"/>
      <c r="H6" s="46"/>
      <c r="I6" s="52"/>
      <c r="J6" s="46"/>
      <c r="K6" s="46"/>
      <c r="L6" s="46"/>
      <c r="M6" s="46"/>
      <c r="N6" s="46"/>
      <c r="O6" s="46"/>
      <c r="P6" s="46"/>
    </row>
    <row r="7" spans="1:16" ht="26.25" customHeight="1" x14ac:dyDescent="0.25">
      <c r="A7" s="47" t="s">
        <v>80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6.5" customHeight="1" x14ac:dyDescent="0.25">
      <c r="A8" s="47" t="s">
        <v>81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41.25" customHeight="1" x14ac:dyDescent="0.25">
      <c r="A9" s="13" t="s">
        <v>17</v>
      </c>
      <c r="B9" s="13" t="s">
        <v>104</v>
      </c>
      <c r="C9" s="13" t="s">
        <v>46</v>
      </c>
      <c r="D9" s="13"/>
      <c r="E9" s="14" t="s">
        <v>26</v>
      </c>
      <c r="F9" s="14" t="s">
        <v>32</v>
      </c>
      <c r="G9" s="14" t="s">
        <v>33</v>
      </c>
      <c r="H9" s="15" t="s">
        <v>29</v>
      </c>
      <c r="I9" s="16" t="s">
        <v>30</v>
      </c>
      <c r="J9" s="17">
        <f>J10+J11</f>
        <v>28629.9</v>
      </c>
      <c r="K9" s="17">
        <f t="shared" ref="K9:L9" si="0">K10+K11</f>
        <v>28670.9</v>
      </c>
      <c r="L9" s="17">
        <f t="shared" si="0"/>
        <v>28670.9</v>
      </c>
      <c r="M9" s="44" t="s">
        <v>89</v>
      </c>
      <c r="N9" s="16">
        <v>2</v>
      </c>
      <c r="O9" s="16">
        <v>2</v>
      </c>
      <c r="P9" s="16">
        <v>2</v>
      </c>
    </row>
    <row r="10" spans="1:16" ht="57.75" customHeight="1" x14ac:dyDescent="0.25">
      <c r="A10" s="4" t="s">
        <v>19</v>
      </c>
      <c r="B10" s="3" t="s">
        <v>34</v>
      </c>
      <c r="C10" s="3" t="s">
        <v>21</v>
      </c>
      <c r="D10" s="3"/>
      <c r="E10" s="8" t="s">
        <v>26</v>
      </c>
      <c r="F10" s="8" t="s">
        <v>27</v>
      </c>
      <c r="G10" s="8" t="s">
        <v>118</v>
      </c>
      <c r="H10" s="10" t="s">
        <v>97</v>
      </c>
      <c r="I10" s="9" t="s">
        <v>30</v>
      </c>
      <c r="J10" s="11">
        <f>1547.5+341.5</f>
        <v>1889</v>
      </c>
      <c r="K10" s="11">
        <f t="shared" ref="K10:L10" si="1">1547.5+341.5</f>
        <v>1889</v>
      </c>
      <c r="L10" s="11">
        <f t="shared" si="1"/>
        <v>1889</v>
      </c>
      <c r="M10" s="45"/>
      <c r="N10" s="9"/>
      <c r="O10" s="9"/>
      <c r="P10" s="9"/>
    </row>
    <row r="11" spans="1:16" ht="67.5" customHeight="1" x14ac:dyDescent="0.25">
      <c r="A11" s="4" t="s">
        <v>20</v>
      </c>
      <c r="B11" s="3" t="s">
        <v>120</v>
      </c>
      <c r="C11" s="3" t="s">
        <v>44</v>
      </c>
      <c r="D11" s="3"/>
      <c r="E11" s="8" t="s">
        <v>26</v>
      </c>
      <c r="F11" s="8" t="s">
        <v>28</v>
      </c>
      <c r="G11" s="8" t="s">
        <v>119</v>
      </c>
      <c r="H11" s="10" t="s">
        <v>97</v>
      </c>
      <c r="I11" s="9" t="s">
        <v>30</v>
      </c>
      <c r="J11" s="11">
        <v>26740.9</v>
      </c>
      <c r="K11" s="11">
        <v>26781.9</v>
      </c>
      <c r="L11" s="11">
        <v>26781.9</v>
      </c>
      <c r="M11" s="45"/>
      <c r="N11" s="9"/>
      <c r="O11" s="9"/>
      <c r="P11" s="9"/>
    </row>
    <row r="12" spans="1:16" ht="50.25" customHeight="1" x14ac:dyDescent="0.25">
      <c r="A12" s="47" t="s">
        <v>79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28.25" customHeight="1" x14ac:dyDescent="0.25">
      <c r="A13" s="13" t="s">
        <v>22</v>
      </c>
      <c r="B13" s="13" t="s">
        <v>105</v>
      </c>
      <c r="C13" s="13" t="s">
        <v>46</v>
      </c>
      <c r="D13" s="13"/>
      <c r="E13" s="14" t="s">
        <v>26</v>
      </c>
      <c r="F13" s="14" t="s">
        <v>31</v>
      </c>
      <c r="G13" s="14" t="s">
        <v>35</v>
      </c>
      <c r="H13" s="15" t="s">
        <v>29</v>
      </c>
      <c r="I13" s="16"/>
      <c r="J13" s="17">
        <f>SUM(J14:J16)</f>
        <v>7400.0999999999995</v>
      </c>
      <c r="K13" s="17">
        <f>SUM(K14:K16)</f>
        <v>7370.0999999999995</v>
      </c>
      <c r="L13" s="17">
        <f>SUM(L14:L16)</f>
        <v>5585.0999999999995</v>
      </c>
      <c r="M13" s="13"/>
      <c r="N13" s="13"/>
      <c r="O13" s="13"/>
      <c r="P13" s="13"/>
    </row>
    <row r="14" spans="1:16" ht="180.75" customHeight="1" x14ac:dyDescent="0.25">
      <c r="A14" s="4" t="s">
        <v>23</v>
      </c>
      <c r="B14" s="3" t="s">
        <v>0</v>
      </c>
      <c r="C14" s="6" t="s">
        <v>1</v>
      </c>
      <c r="D14" s="7"/>
      <c r="E14" s="8" t="s">
        <v>26</v>
      </c>
      <c r="F14" s="8" t="s">
        <v>39</v>
      </c>
      <c r="G14" s="8" t="s">
        <v>40</v>
      </c>
      <c r="H14" s="10" t="s">
        <v>29</v>
      </c>
      <c r="I14" s="9" t="s">
        <v>36</v>
      </c>
      <c r="J14" s="11">
        <v>5656</v>
      </c>
      <c r="K14" s="11">
        <v>5626</v>
      </c>
      <c r="L14" s="11">
        <v>3841</v>
      </c>
      <c r="M14" s="18" t="s">
        <v>112</v>
      </c>
      <c r="N14" s="24">
        <v>13900</v>
      </c>
      <c r="O14" s="24">
        <v>13900</v>
      </c>
      <c r="P14" s="24">
        <v>13900</v>
      </c>
    </row>
    <row r="15" spans="1:16" ht="102.75" customHeight="1" x14ac:dyDescent="0.25">
      <c r="A15" s="4" t="s">
        <v>24</v>
      </c>
      <c r="B15" s="3" t="s">
        <v>2</v>
      </c>
      <c r="C15" s="6" t="s">
        <v>47</v>
      </c>
      <c r="D15" s="7"/>
      <c r="E15" s="8" t="s">
        <v>26</v>
      </c>
      <c r="F15" s="8" t="s">
        <v>28</v>
      </c>
      <c r="G15" s="8">
        <v>1010270010</v>
      </c>
      <c r="H15" s="10" t="s">
        <v>29</v>
      </c>
      <c r="I15" s="9" t="s">
        <v>37</v>
      </c>
      <c r="J15" s="11">
        <v>853.2</v>
      </c>
      <c r="K15" s="11">
        <v>853.2</v>
      </c>
      <c r="L15" s="11">
        <v>853.2</v>
      </c>
      <c r="M15" s="18" t="s">
        <v>91</v>
      </c>
      <c r="N15" s="25">
        <v>510</v>
      </c>
      <c r="O15" s="25">
        <v>510</v>
      </c>
      <c r="P15" s="25">
        <v>510</v>
      </c>
    </row>
    <row r="16" spans="1:16" ht="91.5" customHeight="1" x14ac:dyDescent="0.25">
      <c r="A16" s="4" t="s">
        <v>25</v>
      </c>
      <c r="B16" s="3" t="s">
        <v>3</v>
      </c>
      <c r="C16" s="6" t="s">
        <v>45</v>
      </c>
      <c r="D16" s="7"/>
      <c r="E16" s="8" t="s">
        <v>26</v>
      </c>
      <c r="F16" s="8" t="s">
        <v>28</v>
      </c>
      <c r="G16" s="8" t="s">
        <v>38</v>
      </c>
      <c r="H16" s="10" t="s">
        <v>29</v>
      </c>
      <c r="I16" s="9" t="s">
        <v>37</v>
      </c>
      <c r="J16" s="11">
        <v>890.9</v>
      </c>
      <c r="K16" s="11">
        <v>890.9</v>
      </c>
      <c r="L16" s="11">
        <v>890.9</v>
      </c>
      <c r="M16" s="18" t="s">
        <v>90</v>
      </c>
      <c r="N16" s="25">
        <v>500</v>
      </c>
      <c r="O16" s="25">
        <v>500</v>
      </c>
      <c r="P16" s="25">
        <v>500</v>
      </c>
    </row>
    <row r="18" spans="1:16" ht="15.75" customHeight="1" x14ac:dyDescent="0.25">
      <c r="A18" s="55" t="s">
        <v>100</v>
      </c>
      <c r="B18" s="56"/>
      <c r="C18" s="56"/>
      <c r="D18" s="56"/>
      <c r="E18" s="56"/>
      <c r="F18" s="56"/>
      <c r="G18" s="56"/>
      <c r="H18" s="56"/>
      <c r="I18" s="57"/>
      <c r="J18" s="11">
        <f>J13+J9</f>
        <v>36030</v>
      </c>
      <c r="K18" s="11">
        <f>K13+K9</f>
        <v>36041</v>
      </c>
      <c r="L18" s="11">
        <f>L13+L9</f>
        <v>34256</v>
      </c>
      <c r="M18" s="22"/>
      <c r="N18" s="19"/>
      <c r="O18" s="19"/>
      <c r="P18" s="5"/>
    </row>
    <row r="19" spans="1:16" ht="15.75" customHeight="1" x14ac:dyDescent="0.25">
      <c r="A19" s="55" t="s">
        <v>103</v>
      </c>
      <c r="B19" s="56"/>
      <c r="C19" s="56"/>
      <c r="D19" s="56"/>
      <c r="E19" s="56"/>
      <c r="F19" s="56"/>
      <c r="G19" s="56"/>
      <c r="H19" s="56"/>
      <c r="I19" s="57"/>
      <c r="J19" s="11">
        <f>J14</f>
        <v>5656</v>
      </c>
      <c r="K19" s="11">
        <f t="shared" ref="K19:L19" si="2">K14</f>
        <v>5626</v>
      </c>
      <c r="L19" s="11">
        <f t="shared" si="2"/>
        <v>3841</v>
      </c>
      <c r="M19" s="20"/>
      <c r="N19" s="19"/>
      <c r="O19" s="19"/>
      <c r="P19" s="5"/>
    </row>
    <row r="20" spans="1:16" ht="15.75" customHeight="1" x14ac:dyDescent="0.25">
      <c r="A20" s="55" t="s">
        <v>101</v>
      </c>
      <c r="B20" s="56"/>
      <c r="C20" s="56"/>
      <c r="D20" s="56"/>
      <c r="E20" s="56"/>
      <c r="F20" s="56"/>
      <c r="G20" s="56"/>
      <c r="H20" s="56"/>
      <c r="I20" s="57"/>
      <c r="J20" s="11">
        <f>J16+J15</f>
        <v>1744.1</v>
      </c>
      <c r="K20" s="11">
        <f t="shared" ref="K20:L20" si="3">K16+K15</f>
        <v>1744.1</v>
      </c>
      <c r="L20" s="11">
        <f t="shared" si="3"/>
        <v>1744.1</v>
      </c>
      <c r="M20" s="20"/>
      <c r="N20" s="19"/>
      <c r="O20" s="19"/>
      <c r="P20" s="5"/>
    </row>
    <row r="21" spans="1:16" ht="17.25" customHeight="1" x14ac:dyDescent="0.25">
      <c r="A21" s="55" t="s">
        <v>102</v>
      </c>
      <c r="B21" s="56"/>
      <c r="C21" s="56"/>
      <c r="D21" s="56"/>
      <c r="E21" s="56"/>
      <c r="F21" s="56"/>
      <c r="G21" s="56"/>
      <c r="H21" s="56"/>
      <c r="I21" s="57"/>
      <c r="J21" s="11">
        <f>J9</f>
        <v>28629.9</v>
      </c>
      <c r="K21" s="11">
        <f t="shared" ref="K21:L21" si="4">K9</f>
        <v>28670.9</v>
      </c>
      <c r="L21" s="11">
        <f t="shared" si="4"/>
        <v>28670.9</v>
      </c>
      <c r="M21" s="20"/>
      <c r="N21" s="19"/>
      <c r="O21" s="19"/>
      <c r="P21" s="5"/>
    </row>
    <row r="22" spans="1:16" ht="17.25" customHeigh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3"/>
      <c r="K22" s="33"/>
      <c r="L22" s="33"/>
      <c r="M22" s="34"/>
      <c r="N22" s="35"/>
      <c r="O22" s="35"/>
      <c r="P22" s="36"/>
    </row>
    <row r="23" spans="1:16" ht="15" customHeight="1" x14ac:dyDescent="0.25">
      <c r="A23" s="58" t="s">
        <v>136</v>
      </c>
      <c r="B23" s="58"/>
      <c r="C23" s="58"/>
      <c r="D23" s="58"/>
      <c r="E23" s="58"/>
      <c r="F23" s="58"/>
      <c r="G23" s="58"/>
      <c r="I23" s="59"/>
      <c r="J23" s="59"/>
      <c r="K23" s="59"/>
      <c r="M23" s="60" t="s">
        <v>135</v>
      </c>
      <c r="N23" s="60"/>
      <c r="O23" s="60"/>
    </row>
    <row r="24" spans="1:16" ht="15" customHeight="1" x14ac:dyDescent="0.25">
      <c r="A24" s="40"/>
      <c r="B24" s="40"/>
      <c r="C24" s="40"/>
      <c r="D24" s="40"/>
      <c r="E24" s="40"/>
      <c r="F24" s="40"/>
      <c r="G24" s="40"/>
      <c r="I24" s="43"/>
      <c r="J24" s="43"/>
      <c r="K24" s="43"/>
      <c r="M24" s="41"/>
      <c r="N24" s="41"/>
      <c r="O24" s="41"/>
    </row>
    <row r="25" spans="1:16" ht="15" customHeight="1" x14ac:dyDescent="0.25">
      <c r="A25" s="40"/>
      <c r="B25" s="40"/>
      <c r="C25" s="40"/>
      <c r="D25" s="40"/>
      <c r="E25" s="40"/>
      <c r="F25" s="40"/>
      <c r="G25" s="40"/>
      <c r="I25" s="43"/>
      <c r="J25" s="43"/>
      <c r="K25" s="43"/>
      <c r="M25" s="41"/>
      <c r="N25" s="41"/>
      <c r="O25" s="41"/>
    </row>
    <row r="26" spans="1:16" ht="15" customHeight="1" x14ac:dyDescent="0.25">
      <c r="A26" s="40"/>
      <c r="B26" s="40"/>
      <c r="C26" s="40"/>
      <c r="D26" s="40"/>
      <c r="E26" s="40"/>
      <c r="F26" s="40"/>
      <c r="G26" s="40"/>
      <c r="I26" s="43"/>
      <c r="J26" s="43"/>
      <c r="K26" s="43"/>
      <c r="M26" s="41"/>
      <c r="N26" s="41"/>
      <c r="O26" s="41"/>
    </row>
    <row r="27" spans="1:16" ht="17.2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3"/>
      <c r="K27" s="33"/>
      <c r="L27" s="33"/>
      <c r="M27" s="34"/>
      <c r="N27" s="35"/>
      <c r="O27" s="35"/>
      <c r="P27" s="36"/>
    </row>
    <row r="28" spans="1:16" x14ac:dyDescent="0.25">
      <c r="J28" s="26">
        <f>J21+'Пр 2'!J33+'Пр 3 '!J13</f>
        <v>85224.28</v>
      </c>
      <c r="K28" s="26">
        <f>K21+'Пр 2'!K33+'Пр 3 '!K13</f>
        <v>87497.55</v>
      </c>
      <c r="L28" s="26">
        <f>L21+'Пр 2'!L33+'Пр 3 '!L13</f>
        <v>87497.55</v>
      </c>
      <c r="M28" s="23">
        <f>SUM(J28:L28)</f>
        <v>260219.38</v>
      </c>
    </row>
    <row r="29" spans="1:16" x14ac:dyDescent="0.25">
      <c r="J29" s="27">
        <f>300+2875.6</f>
        <v>3175.6</v>
      </c>
      <c r="K29" s="27">
        <f t="shared" ref="K29:L29" si="5">300+2875.6</f>
        <v>3175.6</v>
      </c>
      <c r="L29" s="27">
        <f t="shared" si="5"/>
        <v>3175.6</v>
      </c>
    </row>
    <row r="30" spans="1:16" x14ac:dyDescent="0.25">
      <c r="J30" s="27">
        <v>5000</v>
      </c>
      <c r="K30" s="27">
        <v>5000</v>
      </c>
      <c r="L30" s="27">
        <v>5000</v>
      </c>
    </row>
    <row r="31" spans="1:16" x14ac:dyDescent="0.25">
      <c r="J31" s="27">
        <v>3000</v>
      </c>
      <c r="K31" s="27">
        <v>3000</v>
      </c>
      <c r="L31" s="27">
        <v>3000</v>
      </c>
    </row>
    <row r="32" spans="1:16" x14ac:dyDescent="0.25">
      <c r="J32" s="27">
        <f>4832.1+100</f>
        <v>4932.1000000000004</v>
      </c>
      <c r="K32" s="27">
        <f t="shared" ref="K32:L32" si="6">4832.1+100</f>
        <v>4932.1000000000004</v>
      </c>
      <c r="L32" s="27">
        <f t="shared" si="6"/>
        <v>4932.1000000000004</v>
      </c>
    </row>
    <row r="33" spans="7:13" x14ac:dyDescent="0.25">
      <c r="J33" s="26">
        <f>SUM(J28:J32)</f>
        <v>101331.98000000001</v>
      </c>
      <c r="K33" s="26">
        <f t="shared" ref="K33:L33" si="7">SUM(K28:K32)</f>
        <v>103605.25000000001</v>
      </c>
      <c r="L33" s="26">
        <f t="shared" si="7"/>
        <v>103605.25000000001</v>
      </c>
    </row>
    <row r="35" spans="7:13" x14ac:dyDescent="0.25">
      <c r="G35" s="53" t="str">
        <f>A19</f>
        <v>в т.ч. федеральный бюджет</v>
      </c>
      <c r="H35" s="54"/>
      <c r="I35" s="54"/>
      <c r="J35" s="28">
        <f>J19</f>
        <v>5656</v>
      </c>
      <c r="K35" s="28">
        <f t="shared" ref="K35:L35" si="8">K19</f>
        <v>5626</v>
      </c>
      <c r="L35" s="28">
        <f t="shared" si="8"/>
        <v>3841</v>
      </c>
      <c r="M35" s="28">
        <f>SUM(J35:L35)</f>
        <v>15123</v>
      </c>
    </row>
    <row r="36" spans="7:13" x14ac:dyDescent="0.25">
      <c r="G36" s="53" t="str">
        <f>A20</f>
        <v>в т.ч. областной бюджет</v>
      </c>
      <c r="H36" s="54"/>
      <c r="I36" s="54"/>
      <c r="J36" s="28">
        <f>J20</f>
        <v>1744.1</v>
      </c>
      <c r="K36" s="28">
        <f t="shared" ref="K36:L36" si="9">K20</f>
        <v>1744.1</v>
      </c>
      <c r="L36" s="28">
        <f t="shared" si="9"/>
        <v>1744.1</v>
      </c>
      <c r="M36" s="28">
        <f t="shared" ref="M36:M37" si="10">SUM(J36:L36)</f>
        <v>5232.2999999999993</v>
      </c>
    </row>
    <row r="37" spans="7:13" x14ac:dyDescent="0.25">
      <c r="J37" s="23">
        <f>J28+J35+J36</f>
        <v>92624.38</v>
      </c>
      <c r="K37" s="23">
        <f t="shared" ref="K37:L37" si="11">K28+K35+K36</f>
        <v>94867.650000000009</v>
      </c>
      <c r="L37" s="23">
        <f t="shared" si="11"/>
        <v>93082.650000000009</v>
      </c>
      <c r="M37" s="28">
        <f t="shared" si="10"/>
        <v>280574.68000000005</v>
      </c>
    </row>
    <row r="39" spans="7:13" x14ac:dyDescent="0.25">
      <c r="J39" s="28">
        <f>J21</f>
        <v>28629.9</v>
      </c>
      <c r="K39" s="28">
        <f t="shared" ref="K39:L39" si="12">K21</f>
        <v>28670.9</v>
      </c>
      <c r="L39" s="28">
        <f t="shared" si="12"/>
        <v>28670.9</v>
      </c>
      <c r="M39" s="28">
        <f>SUM(J39:L39)</f>
        <v>85971.700000000012</v>
      </c>
    </row>
    <row r="40" spans="7:13" x14ac:dyDescent="0.25">
      <c r="J40">
        <f>'Пр 2'!J33</f>
        <v>51390.78</v>
      </c>
      <c r="K40">
        <f>'Пр 2'!K33</f>
        <v>53563.049999999996</v>
      </c>
      <c r="L40">
        <f>'Пр 2'!L33</f>
        <v>53563.049999999996</v>
      </c>
      <c r="M40" s="28">
        <f t="shared" ref="M40:M43" si="13">SUM(J40:L40)</f>
        <v>158516.87999999998</v>
      </c>
    </row>
    <row r="41" spans="7:13" x14ac:dyDescent="0.25">
      <c r="J41" s="23">
        <f>'Пр 3 '!J13</f>
        <v>5203.6000000000004</v>
      </c>
      <c r="K41" s="23">
        <f>'Пр 3 '!K13</f>
        <v>5263.6</v>
      </c>
      <c r="L41" s="23">
        <f>'Пр 3 '!L13</f>
        <v>5263.6</v>
      </c>
      <c r="M41" s="28">
        <f t="shared" si="13"/>
        <v>15730.800000000001</v>
      </c>
    </row>
    <row r="42" spans="7:13" x14ac:dyDescent="0.25">
      <c r="G42" s="53" t="s">
        <v>142</v>
      </c>
      <c r="H42" s="54"/>
      <c r="I42" s="54"/>
      <c r="J42" s="28">
        <f>SUM(J39:J41)</f>
        <v>85224.28</v>
      </c>
      <c r="K42" s="28">
        <f t="shared" ref="K42:L42" si="14">SUM(K39:K41)</f>
        <v>87497.55</v>
      </c>
      <c r="L42" s="28">
        <f t="shared" si="14"/>
        <v>87497.55</v>
      </c>
      <c r="M42" s="28">
        <f t="shared" si="13"/>
        <v>260219.38</v>
      </c>
    </row>
    <row r="43" spans="7:13" x14ac:dyDescent="0.25">
      <c r="G43" t="s">
        <v>143</v>
      </c>
      <c r="J43" s="28">
        <f>J35+J36+J42</f>
        <v>92624.38</v>
      </c>
      <c r="K43" s="28">
        <f t="shared" ref="K43:L43" si="15">K35+K36+K42</f>
        <v>94867.650000000009</v>
      </c>
      <c r="L43" s="28">
        <f t="shared" si="15"/>
        <v>93082.650000000009</v>
      </c>
      <c r="M43" s="28">
        <f t="shared" si="13"/>
        <v>280574.68000000005</v>
      </c>
    </row>
  </sheetData>
  <mergeCells count="33">
    <mergeCell ref="A12:P12"/>
    <mergeCell ref="G42:I42"/>
    <mergeCell ref="G35:I35"/>
    <mergeCell ref="G36:I36"/>
    <mergeCell ref="A18:I18"/>
    <mergeCell ref="A19:I19"/>
    <mergeCell ref="A20:I20"/>
    <mergeCell ref="A21:I21"/>
    <mergeCell ref="A23:G23"/>
    <mergeCell ref="I23:K23"/>
    <mergeCell ref="M23:O23"/>
    <mergeCell ref="K1:P1"/>
    <mergeCell ref="L5:L6"/>
    <mergeCell ref="A2:P2"/>
    <mergeCell ref="E4:H4"/>
    <mergeCell ref="I4:I6"/>
    <mergeCell ref="E5:E6"/>
    <mergeCell ref="G5:G6"/>
    <mergeCell ref="H5:H6"/>
    <mergeCell ref="J4:L4"/>
    <mergeCell ref="N4:N6"/>
    <mergeCell ref="O4:O6"/>
    <mergeCell ref="P4:P6"/>
    <mergeCell ref="A4:A6"/>
    <mergeCell ref="B4:B6"/>
    <mergeCell ref="C4:C6"/>
    <mergeCell ref="D4:D6"/>
    <mergeCell ref="M9:M11"/>
    <mergeCell ref="J5:J6"/>
    <mergeCell ref="K5:K6"/>
    <mergeCell ref="A7:P7"/>
    <mergeCell ref="A8:P8"/>
    <mergeCell ref="M4:M6"/>
  </mergeCells>
  <pageMargins left="0.56999999999999995" right="0.27" top="0.54" bottom="0.36" header="0.5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29" workbookViewId="0">
      <selection sqref="A1:P36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4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48" t="s">
        <v>138</v>
      </c>
      <c r="L1" s="48"/>
      <c r="M1" s="48"/>
      <c r="N1" s="48"/>
      <c r="O1" s="48"/>
      <c r="P1" s="48"/>
    </row>
    <row r="2" spans="1:17" ht="35.25" customHeight="1" x14ac:dyDescent="0.25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7.5" customHeight="1" x14ac:dyDescent="0.25"/>
    <row r="4" spans="1:17" ht="33" customHeight="1" x14ac:dyDescent="0.25">
      <c r="A4" s="46" t="s">
        <v>4</v>
      </c>
      <c r="B4" s="46" t="s">
        <v>5</v>
      </c>
      <c r="C4" s="46" t="s">
        <v>6</v>
      </c>
      <c r="D4" s="46" t="s">
        <v>7</v>
      </c>
      <c r="E4" s="46" t="s">
        <v>8</v>
      </c>
      <c r="F4" s="46"/>
      <c r="G4" s="46"/>
      <c r="H4" s="46"/>
      <c r="I4" s="50" t="s">
        <v>9</v>
      </c>
      <c r="J4" s="46" t="s">
        <v>10</v>
      </c>
      <c r="K4" s="46"/>
      <c r="L4" s="46"/>
      <c r="M4" s="46" t="s">
        <v>11</v>
      </c>
      <c r="N4" s="46">
        <v>2018</v>
      </c>
      <c r="O4" s="46">
        <v>2019</v>
      </c>
      <c r="P4" s="46">
        <v>2020</v>
      </c>
    </row>
    <row r="5" spans="1:17" x14ac:dyDescent="0.25">
      <c r="A5" s="46"/>
      <c r="B5" s="46"/>
      <c r="C5" s="46"/>
      <c r="D5" s="46"/>
      <c r="E5" s="46" t="s">
        <v>12</v>
      </c>
      <c r="F5" s="2" t="s">
        <v>13</v>
      </c>
      <c r="G5" s="46" t="s">
        <v>15</v>
      </c>
      <c r="H5" s="46" t="s">
        <v>16</v>
      </c>
      <c r="I5" s="51"/>
      <c r="J5" s="46">
        <v>2018</v>
      </c>
      <c r="K5" s="46">
        <v>2019</v>
      </c>
      <c r="L5" s="46">
        <v>2020</v>
      </c>
      <c r="M5" s="46"/>
      <c r="N5" s="46"/>
      <c r="O5" s="46"/>
      <c r="P5" s="46"/>
    </row>
    <row r="6" spans="1:17" x14ac:dyDescent="0.25">
      <c r="A6" s="46"/>
      <c r="B6" s="46"/>
      <c r="C6" s="46"/>
      <c r="D6" s="46"/>
      <c r="E6" s="46"/>
      <c r="F6" s="2" t="s">
        <v>14</v>
      </c>
      <c r="G6" s="46"/>
      <c r="H6" s="46"/>
      <c r="I6" s="52"/>
      <c r="J6" s="46"/>
      <c r="K6" s="46"/>
      <c r="L6" s="46"/>
      <c r="M6" s="46"/>
      <c r="N6" s="46"/>
      <c r="O6" s="46"/>
      <c r="P6" s="46"/>
    </row>
    <row r="7" spans="1:17" ht="28.5" customHeight="1" x14ac:dyDescent="0.25">
      <c r="A7" s="47" t="s">
        <v>88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7" ht="15" customHeight="1" x14ac:dyDescent="0.25">
      <c r="A8" s="47" t="s">
        <v>82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90" customHeight="1" x14ac:dyDescent="0.25">
      <c r="A9" s="13" t="s">
        <v>17</v>
      </c>
      <c r="B9" s="13" t="s">
        <v>106</v>
      </c>
      <c r="C9" s="13"/>
      <c r="D9" s="13"/>
      <c r="E9" s="14" t="s">
        <v>26</v>
      </c>
      <c r="F9" s="14" t="s">
        <v>32</v>
      </c>
      <c r="G9" s="14" t="s">
        <v>61</v>
      </c>
      <c r="H9" s="15" t="s">
        <v>29</v>
      </c>
      <c r="I9" s="16" t="s">
        <v>30</v>
      </c>
      <c r="J9" s="17">
        <f>J10+J14</f>
        <v>17107.830000000002</v>
      </c>
      <c r="K9" s="17">
        <f t="shared" ref="K9:L9" si="0">K10+K14</f>
        <v>19280.099999999999</v>
      </c>
      <c r="L9" s="17">
        <f t="shared" si="0"/>
        <v>19280.099999999999</v>
      </c>
      <c r="M9" s="13" t="s">
        <v>92</v>
      </c>
      <c r="N9" s="16">
        <v>11</v>
      </c>
      <c r="O9" s="16">
        <v>11</v>
      </c>
      <c r="P9" s="16">
        <v>11</v>
      </c>
    </row>
    <row r="10" spans="1:17" ht="119.25" customHeight="1" x14ac:dyDescent="0.25">
      <c r="A10" s="4" t="s">
        <v>19</v>
      </c>
      <c r="B10" s="3" t="s">
        <v>42</v>
      </c>
      <c r="C10" s="3" t="s">
        <v>60</v>
      </c>
      <c r="D10" s="3"/>
      <c r="E10" s="8" t="s">
        <v>26</v>
      </c>
      <c r="F10" s="8" t="s">
        <v>39</v>
      </c>
      <c r="G10" s="8" t="s">
        <v>62</v>
      </c>
      <c r="H10" s="10" t="s">
        <v>29</v>
      </c>
      <c r="I10" s="9" t="s">
        <v>30</v>
      </c>
      <c r="J10" s="42">
        <f>SUM(J11:J13)</f>
        <v>14361.33</v>
      </c>
      <c r="K10" s="42">
        <f t="shared" ref="K10:L10" si="1">SUM(K11:K13)</f>
        <v>16533.599999999999</v>
      </c>
      <c r="L10" s="42">
        <f t="shared" si="1"/>
        <v>16533.599999999999</v>
      </c>
      <c r="M10" s="3"/>
      <c r="N10" s="9"/>
      <c r="O10" s="9"/>
      <c r="P10" s="9"/>
      <c r="Q10" s="23"/>
    </row>
    <row r="11" spans="1:17" ht="15" customHeight="1" x14ac:dyDescent="0.25">
      <c r="A11" s="4"/>
      <c r="B11" s="3"/>
      <c r="C11" s="3"/>
      <c r="D11" s="3"/>
      <c r="E11" s="8" t="s">
        <v>26</v>
      </c>
      <c r="F11" s="8" t="s">
        <v>39</v>
      </c>
      <c r="G11" s="8" t="s">
        <v>62</v>
      </c>
      <c r="H11" s="10" t="s">
        <v>97</v>
      </c>
      <c r="I11" s="9"/>
      <c r="J11" s="42">
        <f>5628+10+5+30+1698.4</f>
        <v>7371.4</v>
      </c>
      <c r="K11" s="42">
        <f>5628+10+5+30+1698.4</f>
        <v>7371.4</v>
      </c>
      <c r="L11" s="42">
        <f>5628+10+5+30+1698.4</f>
        <v>7371.4</v>
      </c>
      <c r="M11" s="3"/>
      <c r="N11" s="9"/>
      <c r="O11" s="9"/>
      <c r="P11" s="9"/>
    </row>
    <row r="12" spans="1:17" ht="15" customHeight="1" x14ac:dyDescent="0.25">
      <c r="A12" s="4"/>
      <c r="B12" s="3"/>
      <c r="C12" s="3"/>
      <c r="D12" s="3"/>
      <c r="E12" s="8" t="s">
        <v>26</v>
      </c>
      <c r="F12" s="8" t="s">
        <v>39</v>
      </c>
      <c r="G12" s="8" t="s">
        <v>62</v>
      </c>
      <c r="H12" s="10" t="s">
        <v>98</v>
      </c>
      <c r="I12" s="9"/>
      <c r="J12" s="42">
        <f>445+2414.64+796.29+274+2550</f>
        <v>6479.93</v>
      </c>
      <c r="K12" s="42">
        <v>8652.2000000000007</v>
      </c>
      <c r="L12" s="42">
        <v>8652.2000000000007</v>
      </c>
      <c r="M12" s="3"/>
      <c r="N12" s="9"/>
      <c r="O12" s="9"/>
      <c r="P12" s="9"/>
    </row>
    <row r="13" spans="1:17" ht="15" customHeight="1" x14ac:dyDescent="0.25">
      <c r="A13" s="4"/>
      <c r="B13" s="3"/>
      <c r="C13" s="3"/>
      <c r="D13" s="3"/>
      <c r="E13" s="8" t="s">
        <v>26</v>
      </c>
      <c r="F13" s="8" t="s">
        <v>39</v>
      </c>
      <c r="G13" s="8" t="s">
        <v>62</v>
      </c>
      <c r="H13" s="10" t="s">
        <v>99</v>
      </c>
      <c r="I13" s="9"/>
      <c r="J13" s="42">
        <f>430+80</f>
        <v>510</v>
      </c>
      <c r="K13" s="42">
        <f>430+80</f>
        <v>510</v>
      </c>
      <c r="L13" s="42">
        <f>430+80</f>
        <v>510</v>
      </c>
      <c r="M13" s="3"/>
      <c r="N13" s="9"/>
      <c r="O13" s="9"/>
      <c r="P13" s="9"/>
    </row>
    <row r="14" spans="1:17" ht="65.25" customHeight="1" x14ac:dyDescent="0.25">
      <c r="A14" s="4" t="s">
        <v>20</v>
      </c>
      <c r="B14" s="3" t="s">
        <v>43</v>
      </c>
      <c r="C14" s="3" t="s">
        <v>59</v>
      </c>
      <c r="D14" s="3"/>
      <c r="E14" s="8" t="s">
        <v>26</v>
      </c>
      <c r="F14" s="8" t="s">
        <v>39</v>
      </c>
      <c r="G14" s="8" t="s">
        <v>63</v>
      </c>
      <c r="H14" s="10" t="s">
        <v>29</v>
      </c>
      <c r="I14" s="9" t="s">
        <v>30</v>
      </c>
      <c r="J14" s="42">
        <f>SUM(J15:J16)</f>
        <v>2746.5</v>
      </c>
      <c r="K14" s="42">
        <f t="shared" ref="K14:L14" si="2">SUM(K15:K16)</f>
        <v>2746.5</v>
      </c>
      <c r="L14" s="42">
        <f t="shared" si="2"/>
        <v>2746.5</v>
      </c>
      <c r="M14" s="3"/>
      <c r="N14" s="9"/>
      <c r="O14" s="9"/>
      <c r="P14" s="9"/>
    </row>
    <row r="15" spans="1:17" ht="15" customHeight="1" x14ac:dyDescent="0.25">
      <c r="A15" s="4"/>
      <c r="B15" s="3"/>
      <c r="C15" s="3"/>
      <c r="D15" s="3"/>
      <c r="E15" s="8" t="s">
        <v>26</v>
      </c>
      <c r="F15" s="8" t="s">
        <v>39</v>
      </c>
      <c r="G15" s="8" t="s">
        <v>63</v>
      </c>
      <c r="H15" s="10" t="s">
        <v>97</v>
      </c>
      <c r="I15" s="9"/>
      <c r="J15" s="42">
        <f>1907.6+1+576.1</f>
        <v>2484.6999999999998</v>
      </c>
      <c r="K15" s="42">
        <f t="shared" ref="K15:L15" si="3">1907.6+1+576.1</f>
        <v>2484.6999999999998</v>
      </c>
      <c r="L15" s="42">
        <f t="shared" si="3"/>
        <v>2484.6999999999998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26</v>
      </c>
      <c r="F16" s="8" t="s">
        <v>39</v>
      </c>
      <c r="G16" s="8" t="s">
        <v>63</v>
      </c>
      <c r="H16" s="10" t="s">
        <v>98</v>
      </c>
      <c r="I16" s="9"/>
      <c r="J16" s="42">
        <f>60+35+166.8</f>
        <v>261.8</v>
      </c>
      <c r="K16" s="42">
        <f t="shared" ref="K16:L16" si="4">60+35+166.8</f>
        <v>261.8</v>
      </c>
      <c r="L16" s="42">
        <f t="shared" si="4"/>
        <v>261.8</v>
      </c>
      <c r="M16" s="3"/>
      <c r="N16" s="9"/>
      <c r="O16" s="9"/>
      <c r="P16" s="9"/>
    </row>
    <row r="17" spans="1:16" ht="19.5" customHeight="1" x14ac:dyDescent="0.25">
      <c r="A17" s="47" t="s">
        <v>83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90" customHeight="1" x14ac:dyDescent="0.25">
      <c r="A18" s="13" t="s">
        <v>22</v>
      </c>
      <c r="B18" s="13" t="s">
        <v>107</v>
      </c>
      <c r="C18" s="13"/>
      <c r="D18" s="13"/>
      <c r="E18" s="14" t="s">
        <v>26</v>
      </c>
      <c r="F18" s="14" t="s">
        <v>32</v>
      </c>
      <c r="G18" s="14" t="s">
        <v>66</v>
      </c>
      <c r="H18" s="15" t="s">
        <v>29</v>
      </c>
      <c r="I18" s="16" t="s">
        <v>30</v>
      </c>
      <c r="J18" s="17">
        <f>SUM(J19:J20)</f>
        <v>762.7</v>
      </c>
      <c r="K18" s="17">
        <f>SUM(K19:K20)</f>
        <v>762.7</v>
      </c>
      <c r="L18" s="17">
        <f>SUM(L19:L20)</f>
        <v>762.7</v>
      </c>
      <c r="M18" s="13" t="s">
        <v>93</v>
      </c>
      <c r="N18" s="16">
        <v>55</v>
      </c>
      <c r="O18" s="16">
        <v>55</v>
      </c>
      <c r="P18" s="16">
        <v>55</v>
      </c>
    </row>
    <row r="19" spans="1:16" ht="105.75" customHeight="1" x14ac:dyDescent="0.25">
      <c r="A19" s="4" t="s">
        <v>23</v>
      </c>
      <c r="B19" s="3" t="s">
        <v>48</v>
      </c>
      <c r="C19" s="3" t="s">
        <v>58</v>
      </c>
      <c r="D19" s="3"/>
      <c r="E19" s="8" t="s">
        <v>26</v>
      </c>
      <c r="F19" s="8" t="s">
        <v>39</v>
      </c>
      <c r="G19" s="8" t="s">
        <v>64</v>
      </c>
      <c r="H19" s="10" t="s">
        <v>98</v>
      </c>
      <c r="I19" s="9" t="s">
        <v>30</v>
      </c>
      <c r="J19" s="11">
        <f>160.2+418+4.5</f>
        <v>582.70000000000005</v>
      </c>
      <c r="K19" s="11">
        <f t="shared" ref="K19" si="5">160.2+418+4.5</f>
        <v>582.70000000000005</v>
      </c>
      <c r="L19" s="11">
        <v>582.70000000000005</v>
      </c>
      <c r="M19" s="3"/>
      <c r="N19" s="3"/>
      <c r="O19" s="3"/>
      <c r="P19" s="5"/>
    </row>
    <row r="20" spans="1:16" ht="129.75" customHeight="1" x14ac:dyDescent="0.25">
      <c r="A20" s="4" t="s">
        <v>24</v>
      </c>
      <c r="B20" s="3" t="s">
        <v>49</v>
      </c>
      <c r="C20" s="6" t="s">
        <v>57</v>
      </c>
      <c r="D20" s="7"/>
      <c r="E20" s="8" t="s">
        <v>26</v>
      </c>
      <c r="F20" s="8" t="s">
        <v>39</v>
      </c>
      <c r="G20" s="8" t="s">
        <v>65</v>
      </c>
      <c r="H20" s="10" t="s">
        <v>98</v>
      </c>
      <c r="I20" s="9" t="s">
        <v>30</v>
      </c>
      <c r="J20" s="11">
        <v>180</v>
      </c>
      <c r="K20" s="11">
        <v>180</v>
      </c>
      <c r="L20" s="11">
        <v>180</v>
      </c>
      <c r="M20" s="7"/>
      <c r="N20" s="7"/>
      <c r="O20" s="7"/>
      <c r="P20" s="5"/>
    </row>
    <row r="21" spans="1:16" ht="42" customHeight="1" x14ac:dyDescent="0.25">
      <c r="A21" s="47" t="s">
        <v>84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66" customHeight="1" x14ac:dyDescent="0.25">
      <c r="A22" s="13" t="s">
        <v>50</v>
      </c>
      <c r="B22" s="13" t="s">
        <v>108</v>
      </c>
      <c r="C22" s="13"/>
      <c r="D22" s="13"/>
      <c r="E22" s="14" t="s">
        <v>26</v>
      </c>
      <c r="F22" s="14" t="s">
        <v>32</v>
      </c>
      <c r="G22" s="14" t="s">
        <v>67</v>
      </c>
      <c r="H22" s="15" t="s">
        <v>29</v>
      </c>
      <c r="I22" s="16" t="s">
        <v>30</v>
      </c>
      <c r="J22" s="17">
        <f>J23+J27+J28</f>
        <v>33030.25</v>
      </c>
      <c r="K22" s="17">
        <f t="shared" ref="K22:L22" si="6">K23+K27+K28</f>
        <v>33030.25</v>
      </c>
      <c r="L22" s="17">
        <f t="shared" si="6"/>
        <v>33030.25</v>
      </c>
      <c r="M22" s="61" t="s">
        <v>121</v>
      </c>
      <c r="N22" s="64">
        <v>448</v>
      </c>
      <c r="O22" s="64">
        <v>448</v>
      </c>
      <c r="P22" s="64">
        <v>448</v>
      </c>
    </row>
    <row r="23" spans="1:16" ht="84.75" customHeight="1" x14ac:dyDescent="0.25">
      <c r="A23" s="4" t="s">
        <v>51</v>
      </c>
      <c r="B23" s="3" t="s">
        <v>152</v>
      </c>
      <c r="C23" s="3" t="s">
        <v>153</v>
      </c>
      <c r="D23" s="3"/>
      <c r="E23" s="8" t="s">
        <v>26</v>
      </c>
      <c r="F23" s="8" t="s">
        <v>39</v>
      </c>
      <c r="G23" s="8" t="s">
        <v>68</v>
      </c>
      <c r="H23" s="10" t="s">
        <v>29</v>
      </c>
      <c r="I23" s="9" t="s">
        <v>30</v>
      </c>
      <c r="J23" s="11">
        <f>SUM(J24:J26)</f>
        <v>29655.65</v>
      </c>
      <c r="K23" s="11">
        <f t="shared" ref="K23:L23" si="7">SUM(K24:K26)</f>
        <v>29655.65</v>
      </c>
      <c r="L23" s="11">
        <f t="shared" si="7"/>
        <v>29655.65</v>
      </c>
      <c r="M23" s="62"/>
      <c r="N23" s="65"/>
      <c r="O23" s="65"/>
      <c r="P23" s="65"/>
    </row>
    <row r="24" spans="1:16" x14ac:dyDescent="0.25">
      <c r="A24" s="4"/>
      <c r="B24" s="3"/>
      <c r="C24" s="3"/>
      <c r="D24" s="3"/>
      <c r="E24" s="8" t="s">
        <v>26</v>
      </c>
      <c r="F24" s="8" t="s">
        <v>39</v>
      </c>
      <c r="G24" s="8" t="s">
        <v>68</v>
      </c>
      <c r="H24" s="10" t="s">
        <v>97</v>
      </c>
      <c r="I24" s="9"/>
      <c r="J24" s="11">
        <f>11794.5+3561.9+9386.6+2834.7+4.2</f>
        <v>27581.9</v>
      </c>
      <c r="K24" s="11">
        <f t="shared" ref="K24:L24" si="8">11794.5+3561.9+9386.6+2834.7+4.2</f>
        <v>27581.9</v>
      </c>
      <c r="L24" s="11">
        <f t="shared" si="8"/>
        <v>27581.9</v>
      </c>
      <c r="M24" s="62"/>
      <c r="N24" s="65"/>
      <c r="O24" s="65"/>
      <c r="P24" s="65"/>
    </row>
    <row r="25" spans="1:16" x14ac:dyDescent="0.25">
      <c r="A25" s="4"/>
      <c r="B25" s="3"/>
      <c r="C25" s="3"/>
      <c r="D25" s="3"/>
      <c r="E25" s="8" t="s">
        <v>26</v>
      </c>
      <c r="F25" s="8" t="s">
        <v>39</v>
      </c>
      <c r="G25" s="8" t="s">
        <v>68</v>
      </c>
      <c r="H25" s="10" t="s">
        <v>98</v>
      </c>
      <c r="I25" s="9"/>
      <c r="J25" s="11">
        <f>150.5+6+50+100+150+157+952.25+286+2+105+95</f>
        <v>2053.75</v>
      </c>
      <c r="K25" s="11">
        <f t="shared" ref="K25:L25" si="9">150.5+6+50+100+150+157+952.25+286+2+105+95</f>
        <v>2053.75</v>
      </c>
      <c r="L25" s="11">
        <f t="shared" si="9"/>
        <v>2053.75</v>
      </c>
      <c r="M25" s="62"/>
      <c r="N25" s="65"/>
      <c r="O25" s="65"/>
      <c r="P25" s="65"/>
    </row>
    <row r="26" spans="1:16" x14ac:dyDescent="0.25">
      <c r="A26" s="4"/>
      <c r="B26" s="3"/>
      <c r="C26" s="3"/>
      <c r="D26" s="3"/>
      <c r="E26" s="8" t="s">
        <v>26</v>
      </c>
      <c r="F26" s="8" t="s">
        <v>39</v>
      </c>
      <c r="G26" s="8" t="s">
        <v>68</v>
      </c>
      <c r="H26" s="10" t="s">
        <v>99</v>
      </c>
      <c r="I26" s="9"/>
      <c r="J26" s="11">
        <v>20</v>
      </c>
      <c r="K26" s="11">
        <v>20</v>
      </c>
      <c r="L26" s="11">
        <v>20</v>
      </c>
      <c r="M26" s="62"/>
      <c r="N26" s="65"/>
      <c r="O26" s="65"/>
      <c r="P26" s="65"/>
    </row>
    <row r="27" spans="1:16" ht="117.75" customHeight="1" x14ac:dyDescent="0.25">
      <c r="A27" s="4" t="s">
        <v>52</v>
      </c>
      <c r="B27" s="3" t="s">
        <v>53</v>
      </c>
      <c r="C27" s="6" t="s">
        <v>96</v>
      </c>
      <c r="D27" s="7"/>
      <c r="E27" s="8" t="s">
        <v>26</v>
      </c>
      <c r="F27" s="8" t="s">
        <v>39</v>
      </c>
      <c r="G27" s="8" t="s">
        <v>69</v>
      </c>
      <c r="H27" s="10" t="s">
        <v>110</v>
      </c>
      <c r="I27" s="9" t="s">
        <v>30</v>
      </c>
      <c r="J27" s="11">
        <v>499</v>
      </c>
      <c r="K27" s="11">
        <v>499</v>
      </c>
      <c r="L27" s="11">
        <v>499</v>
      </c>
      <c r="M27" s="63"/>
      <c r="N27" s="66"/>
      <c r="O27" s="66"/>
      <c r="P27" s="66"/>
    </row>
    <row r="28" spans="1:16" ht="144" customHeight="1" x14ac:dyDescent="0.25">
      <c r="A28" s="4" t="s">
        <v>144</v>
      </c>
      <c r="B28" s="3" t="s">
        <v>146</v>
      </c>
      <c r="C28" s="6" t="s">
        <v>145</v>
      </c>
      <c r="D28" s="7"/>
      <c r="E28" s="8" t="s">
        <v>26</v>
      </c>
      <c r="F28" s="8" t="s">
        <v>147</v>
      </c>
      <c r="G28" s="8" t="s">
        <v>68</v>
      </c>
      <c r="H28" s="10" t="s">
        <v>111</v>
      </c>
      <c r="I28" s="9" t="s">
        <v>30</v>
      </c>
      <c r="J28" s="11">
        <v>2875.6</v>
      </c>
      <c r="K28" s="11">
        <v>2875.6</v>
      </c>
      <c r="L28" s="11">
        <v>2875.6</v>
      </c>
      <c r="M28" s="38" t="s">
        <v>148</v>
      </c>
      <c r="N28" s="37">
        <v>3</v>
      </c>
      <c r="O28" s="37">
        <v>6</v>
      </c>
      <c r="P28" s="37">
        <v>10</v>
      </c>
    </row>
    <row r="29" spans="1:16" ht="18.75" customHeight="1" x14ac:dyDescent="0.25">
      <c r="A29" s="47" t="s">
        <v>85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65.25" customHeight="1" x14ac:dyDescent="0.25">
      <c r="A30" s="13" t="s">
        <v>54</v>
      </c>
      <c r="B30" s="13" t="s">
        <v>109</v>
      </c>
      <c r="C30" s="13" t="s">
        <v>95</v>
      </c>
      <c r="D30" s="13"/>
      <c r="E30" s="14" t="s">
        <v>26</v>
      </c>
      <c r="F30" s="14" t="s">
        <v>70</v>
      </c>
      <c r="G30" s="14" t="s">
        <v>72</v>
      </c>
      <c r="H30" s="15" t="s">
        <v>29</v>
      </c>
      <c r="I30" s="16" t="s">
        <v>30</v>
      </c>
      <c r="J30" s="17">
        <f>J31</f>
        <v>490</v>
      </c>
      <c r="K30" s="17">
        <f t="shared" ref="K30:L30" si="10">K31</f>
        <v>490</v>
      </c>
      <c r="L30" s="17">
        <f t="shared" si="10"/>
        <v>490</v>
      </c>
      <c r="M30" s="61" t="s">
        <v>94</v>
      </c>
      <c r="N30" s="16">
        <v>85</v>
      </c>
      <c r="O30" s="16">
        <v>85</v>
      </c>
      <c r="P30" s="16">
        <v>85</v>
      </c>
    </row>
    <row r="31" spans="1:16" ht="65.25" customHeight="1" x14ac:dyDescent="0.25">
      <c r="A31" s="4" t="s">
        <v>55</v>
      </c>
      <c r="B31" s="3" t="s">
        <v>56</v>
      </c>
      <c r="C31" s="3" t="s">
        <v>95</v>
      </c>
      <c r="D31" s="3"/>
      <c r="E31" s="8" t="s">
        <v>26</v>
      </c>
      <c r="F31" s="8" t="s">
        <v>71</v>
      </c>
      <c r="G31" s="8" t="s">
        <v>73</v>
      </c>
      <c r="H31" s="10" t="s">
        <v>110</v>
      </c>
      <c r="I31" s="9" t="s">
        <v>30</v>
      </c>
      <c r="J31" s="11">
        <v>490</v>
      </c>
      <c r="K31" s="11">
        <v>490</v>
      </c>
      <c r="L31" s="11">
        <v>490</v>
      </c>
      <c r="M31" s="63"/>
      <c r="N31" s="3"/>
      <c r="O31" s="3"/>
      <c r="P31" s="5"/>
    </row>
    <row r="32" spans="1:16" ht="15.75" customHeight="1" x14ac:dyDescent="0.25">
      <c r="A32" s="55" t="s">
        <v>100</v>
      </c>
      <c r="B32" s="56"/>
      <c r="C32" s="56"/>
      <c r="D32" s="56"/>
      <c r="E32" s="56"/>
      <c r="F32" s="56"/>
      <c r="G32" s="56"/>
      <c r="H32" s="56"/>
      <c r="I32" s="57"/>
      <c r="J32" s="11">
        <f>J30+J22+J18+J9</f>
        <v>51390.78</v>
      </c>
      <c r="K32" s="11">
        <f>K30+K22+K18+K9</f>
        <v>53563.049999999996</v>
      </c>
      <c r="L32" s="11">
        <f>L30+L22+L18+L9</f>
        <v>53563.049999999996</v>
      </c>
      <c r="M32" s="22"/>
      <c r="N32" s="19"/>
      <c r="O32" s="19"/>
      <c r="P32" s="5"/>
    </row>
    <row r="33" spans="1:16" ht="15.75" customHeight="1" x14ac:dyDescent="0.25">
      <c r="A33" s="55" t="s">
        <v>102</v>
      </c>
      <c r="B33" s="56"/>
      <c r="C33" s="56"/>
      <c r="D33" s="56"/>
      <c r="E33" s="56"/>
      <c r="F33" s="56"/>
      <c r="G33" s="56"/>
      <c r="H33" s="56"/>
      <c r="I33" s="57"/>
      <c r="J33" s="11">
        <f>J32</f>
        <v>51390.78</v>
      </c>
      <c r="K33" s="11">
        <f t="shared" ref="K33:L33" si="11">K32</f>
        <v>53563.049999999996</v>
      </c>
      <c r="L33" s="11">
        <f t="shared" si="11"/>
        <v>53563.049999999996</v>
      </c>
      <c r="M33" s="20"/>
      <c r="N33" s="19"/>
      <c r="O33" s="19"/>
      <c r="P33" s="5"/>
    </row>
    <row r="35" spans="1:16" ht="15" customHeight="1" x14ac:dyDescent="0.25">
      <c r="A35" s="58" t="s">
        <v>136</v>
      </c>
      <c r="B35" s="58"/>
      <c r="C35" s="58"/>
      <c r="D35" s="58"/>
      <c r="E35" s="58"/>
      <c r="F35" s="58"/>
      <c r="G35" s="58"/>
      <c r="I35" s="59"/>
      <c r="J35" s="59"/>
      <c r="K35" s="59"/>
      <c r="M35" s="60" t="s">
        <v>135</v>
      </c>
      <c r="N35" s="60"/>
      <c r="O35" s="60"/>
    </row>
  </sheetData>
  <mergeCells count="34">
    <mergeCell ref="K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N4:N6"/>
    <mergeCell ref="O4:O6"/>
    <mergeCell ref="P4:P6"/>
    <mergeCell ref="E5:E6"/>
    <mergeCell ref="G5:G6"/>
    <mergeCell ref="H5:H6"/>
    <mergeCell ref="J5:J6"/>
    <mergeCell ref="K5:K6"/>
    <mergeCell ref="L5:L6"/>
    <mergeCell ref="A35:G35"/>
    <mergeCell ref="I35:K35"/>
    <mergeCell ref="M35:O35"/>
    <mergeCell ref="A21:P21"/>
    <mergeCell ref="A7:P7"/>
    <mergeCell ref="A8:P8"/>
    <mergeCell ref="A17:P17"/>
    <mergeCell ref="M22:M27"/>
    <mergeCell ref="N22:N27"/>
    <mergeCell ref="O22:O27"/>
    <mergeCell ref="P22:P27"/>
    <mergeCell ref="A29:P29"/>
    <mergeCell ref="M30:M31"/>
    <mergeCell ref="A32:I32"/>
    <mergeCell ref="A33:I33"/>
  </mergeCells>
  <pageMargins left="0.70866141732283472" right="0.27" top="0.54" bottom="0.3" header="0.51" footer="0.2800000000000000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10" workbookViewId="0">
      <selection sqref="A1:P17"/>
    </sheetView>
  </sheetViews>
  <sheetFormatPr defaultRowHeight="15" x14ac:dyDescent="0.25"/>
  <cols>
    <col min="1" max="1" width="4.140625" customWidth="1"/>
    <col min="2" max="2" width="22" customWidth="1"/>
    <col min="3" max="3" width="14.5703125" customWidth="1"/>
    <col min="4" max="4" width="6.285156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1" customWidth="1"/>
    <col min="14" max="16" width="6.42578125" customWidth="1"/>
  </cols>
  <sheetData>
    <row r="1" spans="1:17" ht="3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67" t="s">
        <v>139</v>
      </c>
      <c r="K1" s="67"/>
      <c r="L1" s="67"/>
      <c r="M1" s="67"/>
      <c r="N1" s="67"/>
      <c r="O1" s="67"/>
      <c r="P1" s="67"/>
    </row>
    <row r="2" spans="1:17" ht="33" customHeight="1" x14ac:dyDescent="0.25">
      <c r="A2" s="49" t="s">
        <v>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3" hidden="1" customHeight="1" x14ac:dyDescent="0.25"/>
    <row r="4" spans="1:17" ht="33" customHeight="1" x14ac:dyDescent="0.25">
      <c r="A4" s="46" t="s">
        <v>4</v>
      </c>
      <c r="B4" s="46" t="s">
        <v>5</v>
      </c>
      <c r="C4" s="46" t="s">
        <v>6</v>
      </c>
      <c r="D4" s="46" t="s">
        <v>7</v>
      </c>
      <c r="E4" s="46" t="s">
        <v>8</v>
      </c>
      <c r="F4" s="46"/>
      <c r="G4" s="46"/>
      <c r="H4" s="46"/>
      <c r="I4" s="50" t="s">
        <v>9</v>
      </c>
      <c r="J4" s="46" t="s">
        <v>10</v>
      </c>
      <c r="K4" s="46"/>
      <c r="L4" s="46"/>
      <c r="M4" s="46" t="s">
        <v>11</v>
      </c>
      <c r="N4" s="46">
        <v>2018</v>
      </c>
      <c r="O4" s="46">
        <v>2019</v>
      </c>
      <c r="P4" s="46">
        <v>2020</v>
      </c>
    </row>
    <row r="5" spans="1:17" x14ac:dyDescent="0.25">
      <c r="A5" s="46"/>
      <c r="B5" s="46"/>
      <c r="C5" s="46"/>
      <c r="D5" s="46"/>
      <c r="E5" s="46" t="s">
        <v>12</v>
      </c>
      <c r="F5" s="21" t="s">
        <v>13</v>
      </c>
      <c r="G5" s="46" t="s">
        <v>15</v>
      </c>
      <c r="H5" s="46" t="s">
        <v>16</v>
      </c>
      <c r="I5" s="51"/>
      <c r="J5" s="46">
        <v>2018</v>
      </c>
      <c r="K5" s="46">
        <v>2019</v>
      </c>
      <c r="L5" s="46">
        <v>2020</v>
      </c>
      <c r="M5" s="46"/>
      <c r="N5" s="46"/>
      <c r="O5" s="46"/>
      <c r="P5" s="46"/>
    </row>
    <row r="6" spans="1:17" x14ac:dyDescent="0.25">
      <c r="A6" s="46"/>
      <c r="B6" s="46"/>
      <c r="C6" s="46"/>
      <c r="D6" s="46"/>
      <c r="E6" s="46"/>
      <c r="F6" s="21" t="s">
        <v>14</v>
      </c>
      <c r="G6" s="46"/>
      <c r="H6" s="46"/>
      <c r="I6" s="52"/>
      <c r="J6" s="46"/>
      <c r="K6" s="46"/>
      <c r="L6" s="46"/>
      <c r="M6" s="46"/>
      <c r="N6" s="46"/>
      <c r="O6" s="46"/>
      <c r="P6" s="46"/>
    </row>
    <row r="7" spans="1:17" ht="26.25" customHeight="1" x14ac:dyDescent="0.25">
      <c r="A7" s="47" t="s">
        <v>87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7" ht="15" customHeight="1" x14ac:dyDescent="0.25">
      <c r="A8" s="47" t="s">
        <v>86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81" customHeight="1" x14ac:dyDescent="0.25">
      <c r="A9" s="13" t="s">
        <v>17</v>
      </c>
      <c r="B9" s="13" t="s">
        <v>115</v>
      </c>
      <c r="C9" s="13" t="s">
        <v>78</v>
      </c>
      <c r="D9" s="13"/>
      <c r="E9" s="14" t="s">
        <v>26</v>
      </c>
      <c r="F9" s="14" t="s">
        <v>113</v>
      </c>
      <c r="G9" s="14" t="s">
        <v>75</v>
      </c>
      <c r="H9" s="15" t="s">
        <v>29</v>
      </c>
      <c r="I9" s="16" t="s">
        <v>30</v>
      </c>
      <c r="J9" s="17">
        <f>J10+J11</f>
        <v>5203.6000000000004</v>
      </c>
      <c r="K9" s="17">
        <f t="shared" ref="K9:L9" si="0">K10+K11</f>
        <v>5263.6</v>
      </c>
      <c r="L9" s="17">
        <f t="shared" si="0"/>
        <v>5263.6</v>
      </c>
      <c r="M9" s="61" t="s">
        <v>114</v>
      </c>
      <c r="N9" s="13">
        <v>120</v>
      </c>
      <c r="O9" s="13">
        <v>120</v>
      </c>
      <c r="P9" s="13">
        <v>120</v>
      </c>
      <c r="Q9" s="23"/>
    </row>
    <row r="10" spans="1:17" ht="91.5" customHeight="1" x14ac:dyDescent="0.25">
      <c r="A10" s="4" t="s">
        <v>19</v>
      </c>
      <c r="B10" s="3" t="s">
        <v>116</v>
      </c>
      <c r="C10" s="3" t="s">
        <v>78</v>
      </c>
      <c r="D10" s="3"/>
      <c r="E10" s="8" t="s">
        <v>26</v>
      </c>
      <c r="F10" s="8" t="s">
        <v>113</v>
      </c>
      <c r="G10" s="8" t="s">
        <v>77</v>
      </c>
      <c r="H10" s="10" t="s">
        <v>111</v>
      </c>
      <c r="I10" s="9" t="s">
        <v>30</v>
      </c>
      <c r="J10" s="11">
        <f>1350.4</f>
        <v>1350.4</v>
      </c>
      <c r="K10" s="11">
        <f>1350.4+60</f>
        <v>1410.4</v>
      </c>
      <c r="L10" s="11">
        <f>1350.4+60</f>
        <v>1410.4</v>
      </c>
      <c r="M10" s="62"/>
      <c r="N10" s="9"/>
      <c r="O10" s="9"/>
      <c r="P10" s="9"/>
    </row>
    <row r="11" spans="1:17" ht="91.5" customHeight="1" x14ac:dyDescent="0.25">
      <c r="A11" s="4" t="s">
        <v>20</v>
      </c>
      <c r="B11" s="3" t="s">
        <v>117</v>
      </c>
      <c r="C11" s="3" t="s">
        <v>78</v>
      </c>
      <c r="D11" s="3"/>
      <c r="E11" s="8" t="s">
        <v>26</v>
      </c>
      <c r="F11" s="8" t="s">
        <v>76</v>
      </c>
      <c r="G11" s="8" t="s">
        <v>77</v>
      </c>
      <c r="H11" s="10" t="s">
        <v>111</v>
      </c>
      <c r="I11" s="9" t="s">
        <v>30</v>
      </c>
      <c r="J11" s="11">
        <v>3853.2</v>
      </c>
      <c r="K11" s="11">
        <v>3853.2</v>
      </c>
      <c r="L11" s="11">
        <v>3853.2</v>
      </c>
      <c r="M11" s="63"/>
      <c r="N11" s="9"/>
      <c r="O11" s="9"/>
      <c r="P11" s="9"/>
    </row>
    <row r="12" spans="1:17" ht="15.75" customHeight="1" x14ac:dyDescent="0.25">
      <c r="A12" s="55" t="s">
        <v>100</v>
      </c>
      <c r="B12" s="56"/>
      <c r="C12" s="56"/>
      <c r="D12" s="56"/>
      <c r="E12" s="56"/>
      <c r="F12" s="56"/>
      <c r="G12" s="56"/>
      <c r="H12" s="56"/>
      <c r="I12" s="57"/>
      <c r="J12" s="11">
        <f>J9</f>
        <v>5203.6000000000004</v>
      </c>
      <c r="K12" s="11">
        <f t="shared" ref="K12:L12" si="1">K9</f>
        <v>5263.6</v>
      </c>
      <c r="L12" s="11">
        <f t="shared" si="1"/>
        <v>5263.6</v>
      </c>
      <c r="M12" s="22"/>
      <c r="N12" s="19"/>
      <c r="O12" s="19"/>
      <c r="P12" s="5"/>
    </row>
    <row r="13" spans="1:17" ht="15.75" customHeight="1" x14ac:dyDescent="0.25">
      <c r="A13" s="55" t="s">
        <v>102</v>
      </c>
      <c r="B13" s="56"/>
      <c r="C13" s="56"/>
      <c r="D13" s="56"/>
      <c r="E13" s="56"/>
      <c r="F13" s="56"/>
      <c r="G13" s="56"/>
      <c r="H13" s="56"/>
      <c r="I13" s="57"/>
      <c r="J13" s="11">
        <f>J12</f>
        <v>5203.6000000000004</v>
      </c>
      <c r="K13" s="11">
        <f t="shared" ref="K13:L13" si="2">K12</f>
        <v>5263.6</v>
      </c>
      <c r="L13" s="11">
        <f t="shared" si="2"/>
        <v>5263.6</v>
      </c>
      <c r="M13" s="20"/>
      <c r="N13" s="19"/>
      <c r="O13" s="19"/>
      <c r="P13" s="5"/>
    </row>
    <row r="16" spans="1:17" ht="15" customHeight="1" x14ac:dyDescent="0.25">
      <c r="A16" s="58" t="s">
        <v>136</v>
      </c>
      <c r="B16" s="58"/>
      <c r="C16" s="58"/>
      <c r="D16" s="58"/>
      <c r="E16" s="58"/>
      <c r="F16" s="58"/>
      <c r="G16" s="58"/>
      <c r="I16" s="59"/>
      <c r="J16" s="59"/>
      <c r="K16" s="59"/>
      <c r="M16" s="60" t="s">
        <v>135</v>
      </c>
      <c r="N16" s="60"/>
      <c r="O16" s="60"/>
    </row>
  </sheetData>
  <mergeCells count="27">
    <mergeCell ref="J1:P1"/>
    <mergeCell ref="A2:P2"/>
    <mergeCell ref="A4:A6"/>
    <mergeCell ref="B4:B6"/>
    <mergeCell ref="C4:C6"/>
    <mergeCell ref="D4:D6"/>
    <mergeCell ref="E4:H4"/>
    <mergeCell ref="I4:I6"/>
    <mergeCell ref="J4:L4"/>
    <mergeCell ref="P4:P6"/>
    <mergeCell ref="E5:E6"/>
    <mergeCell ref="G5:G6"/>
    <mergeCell ref="H5:H6"/>
    <mergeCell ref="J5:J6"/>
    <mergeCell ref="K5:K6"/>
    <mergeCell ref="L5:L6"/>
    <mergeCell ref="I16:K16"/>
    <mergeCell ref="M16:O16"/>
    <mergeCell ref="A16:G16"/>
    <mergeCell ref="A13:I13"/>
    <mergeCell ref="M4:M6"/>
    <mergeCell ref="N4:N6"/>
    <mergeCell ref="O4:O6"/>
    <mergeCell ref="A7:P7"/>
    <mergeCell ref="A8:P8"/>
    <mergeCell ref="A12:I12"/>
    <mergeCell ref="M9:M11"/>
  </mergeCells>
  <pageMargins left="0.70866141732283472" right="0.27" top="0.28999999999999998" bottom="0.36" header="0.28000000000000003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6" workbookViewId="0">
      <selection sqref="A1:N15"/>
    </sheetView>
  </sheetViews>
  <sheetFormatPr defaultRowHeight="15" x14ac:dyDescent="0.25"/>
  <cols>
    <col min="1" max="4" width="11.7109375" customWidth="1"/>
    <col min="9" max="9" width="8" customWidth="1"/>
    <col min="10" max="10" width="7.7109375" customWidth="1"/>
    <col min="11" max="11" width="7.5703125" customWidth="1"/>
    <col min="12" max="12" width="7.42578125" customWidth="1"/>
    <col min="13" max="13" width="8.85546875" customWidth="1"/>
    <col min="14" max="14" width="4.5703125" customWidth="1"/>
  </cols>
  <sheetData>
    <row r="1" spans="1:16" ht="36.75" customHeight="1" x14ac:dyDescent="0.25">
      <c r="A1" s="1"/>
      <c r="B1" s="1"/>
      <c r="C1" s="1"/>
      <c r="D1" s="1"/>
      <c r="E1" s="1"/>
      <c r="F1" s="1"/>
      <c r="G1" s="1"/>
      <c r="H1" s="67" t="s">
        <v>140</v>
      </c>
      <c r="I1" s="67"/>
      <c r="J1" s="67"/>
      <c r="K1" s="67"/>
      <c r="L1" s="67"/>
      <c r="M1" s="67"/>
      <c r="N1" s="67"/>
      <c r="O1" s="12"/>
      <c r="P1" s="12"/>
    </row>
    <row r="2" spans="1:16" ht="15.75" x14ac:dyDescent="0.25">
      <c r="A2" s="29"/>
    </row>
    <row r="3" spans="1:16" ht="15.75" x14ac:dyDescent="0.25">
      <c r="A3" s="70" t="s">
        <v>123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6" ht="58.5" customHeight="1" x14ac:dyDescent="0.25">
      <c r="A4" s="75" t="s">
        <v>132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6" ht="25.5" customHeight="1" x14ac:dyDescent="0.25">
      <c r="A5" s="77" t="s">
        <v>141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6" ht="45.75" customHeight="1" x14ac:dyDescent="0.25">
      <c r="A6" s="68" t="s">
        <v>124</v>
      </c>
      <c r="B6" s="68"/>
      <c r="C6" s="68"/>
      <c r="D6" s="68"/>
      <c r="E6" s="68" t="s">
        <v>125</v>
      </c>
      <c r="F6" s="68"/>
      <c r="G6" s="68"/>
      <c r="H6" s="68" t="s">
        <v>126</v>
      </c>
      <c r="I6" s="68" t="s">
        <v>127</v>
      </c>
      <c r="J6" s="72"/>
      <c r="K6" s="72"/>
      <c r="L6" s="72"/>
      <c r="M6" s="72"/>
      <c r="N6" s="72"/>
    </row>
    <row r="7" spans="1:16" ht="25.5" customHeight="1" x14ac:dyDescent="0.25">
      <c r="A7" s="68"/>
      <c r="B7" s="68"/>
      <c r="C7" s="68"/>
      <c r="D7" s="68"/>
      <c r="E7" s="68"/>
      <c r="F7" s="68"/>
      <c r="G7" s="68"/>
      <c r="H7" s="68"/>
      <c r="I7" s="73">
        <v>2018</v>
      </c>
      <c r="J7" s="74"/>
      <c r="K7" s="73">
        <v>2019</v>
      </c>
      <c r="L7" s="74"/>
      <c r="M7" s="72">
        <v>2020</v>
      </c>
      <c r="N7" s="72"/>
    </row>
    <row r="8" spans="1:16" ht="38.25" customHeight="1" x14ac:dyDescent="0.25">
      <c r="A8" s="79" t="s">
        <v>149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6" ht="36" customHeight="1" x14ac:dyDescent="0.25">
      <c r="A9" s="80" t="s">
        <v>150</v>
      </c>
      <c r="B9" s="81"/>
      <c r="C9" s="81"/>
      <c r="D9" s="82"/>
      <c r="E9" s="80" t="s">
        <v>151</v>
      </c>
      <c r="F9" s="81"/>
      <c r="G9" s="82"/>
      <c r="H9" s="39" t="s">
        <v>128</v>
      </c>
      <c r="I9" s="72">
        <v>3</v>
      </c>
      <c r="J9" s="72"/>
      <c r="K9" s="72">
        <v>6</v>
      </c>
      <c r="L9" s="72"/>
      <c r="M9" s="72">
        <v>10</v>
      </c>
      <c r="N9" s="72"/>
    </row>
    <row r="10" spans="1:16" ht="26.25" customHeight="1" x14ac:dyDescent="0.25">
      <c r="A10" s="79" t="s">
        <v>122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6" ht="36" customHeight="1" x14ac:dyDescent="0.25">
      <c r="A11" s="80" t="s">
        <v>133</v>
      </c>
      <c r="B11" s="81"/>
      <c r="C11" s="81"/>
      <c r="D11" s="82"/>
      <c r="E11" s="80" t="s">
        <v>129</v>
      </c>
      <c r="F11" s="81"/>
      <c r="G11" s="82"/>
      <c r="H11" s="30" t="s">
        <v>128</v>
      </c>
      <c r="I11" s="72">
        <v>1690</v>
      </c>
      <c r="J11" s="72"/>
      <c r="K11" s="72">
        <v>1690</v>
      </c>
      <c r="L11" s="72"/>
      <c r="M11" s="72">
        <v>1690</v>
      </c>
      <c r="N11" s="72"/>
    </row>
    <row r="12" spans="1:16" ht="36" customHeight="1" x14ac:dyDescent="0.25">
      <c r="A12" s="80" t="s">
        <v>134</v>
      </c>
      <c r="B12" s="81"/>
      <c r="C12" s="81"/>
      <c r="D12" s="82"/>
      <c r="E12" s="80" t="s">
        <v>130</v>
      </c>
      <c r="F12" s="81"/>
      <c r="G12" s="82"/>
      <c r="H12" s="30" t="s">
        <v>131</v>
      </c>
      <c r="I12" s="72">
        <v>120</v>
      </c>
      <c r="J12" s="72"/>
      <c r="K12" s="72">
        <v>120</v>
      </c>
      <c r="L12" s="72"/>
      <c r="M12" s="72">
        <v>120</v>
      </c>
      <c r="N12" s="72"/>
    </row>
    <row r="14" spans="1:16" ht="15" customHeight="1" x14ac:dyDescent="0.25">
      <c r="A14" s="69" t="s">
        <v>136</v>
      </c>
      <c r="B14" s="69"/>
      <c r="C14" s="69"/>
      <c r="D14" s="69"/>
      <c r="E14" s="69"/>
      <c r="F14" s="69"/>
      <c r="G14" s="69"/>
      <c r="H14" s="59"/>
      <c r="I14" s="59"/>
      <c r="J14" s="59"/>
      <c r="K14" s="60" t="s">
        <v>135</v>
      </c>
      <c r="L14" s="60"/>
      <c r="M14" s="60"/>
      <c r="N14" s="60"/>
      <c r="O14" s="31"/>
    </row>
  </sheetData>
  <mergeCells count="31">
    <mergeCell ref="A8:N8"/>
    <mergeCell ref="A9:D9"/>
    <mergeCell ref="E9:G9"/>
    <mergeCell ref="I9:J9"/>
    <mergeCell ref="K9:L9"/>
    <mergeCell ref="M9:N9"/>
    <mergeCell ref="E11:G11"/>
    <mergeCell ref="I11:J11"/>
    <mergeCell ref="K11:L11"/>
    <mergeCell ref="M11:N11"/>
    <mergeCell ref="A12:D12"/>
    <mergeCell ref="E12:G12"/>
    <mergeCell ref="I12:J12"/>
    <mergeCell ref="K12:L12"/>
    <mergeCell ref="M12:N12"/>
    <mergeCell ref="H1:N1"/>
    <mergeCell ref="A6:D7"/>
    <mergeCell ref="A14:G14"/>
    <mergeCell ref="H14:J14"/>
    <mergeCell ref="K14:N14"/>
    <mergeCell ref="A3:N3"/>
    <mergeCell ref="I6:N6"/>
    <mergeCell ref="I7:J7"/>
    <mergeCell ref="K7:L7"/>
    <mergeCell ref="M7:N7"/>
    <mergeCell ref="H6:H7"/>
    <mergeCell ref="E6:G7"/>
    <mergeCell ref="A4:N4"/>
    <mergeCell ref="A5:N5"/>
    <mergeCell ref="A10:N10"/>
    <mergeCell ref="A11:D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</vt:lpstr>
      <vt:lpstr>Пр 2</vt:lpstr>
      <vt:lpstr>Пр 3 </vt:lpstr>
      <vt:lpstr>пр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Едачева</cp:lastModifiedBy>
  <cp:lastPrinted>2017-09-25T06:26:31Z</cp:lastPrinted>
  <dcterms:created xsi:type="dcterms:W3CDTF">2015-10-27T10:53:45Z</dcterms:created>
  <dcterms:modified xsi:type="dcterms:W3CDTF">2017-09-25T06:27:04Z</dcterms:modified>
</cp:coreProperties>
</file>