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activeTab="1"/>
  </bookViews>
  <sheets>
    <sheet name="Пр 1" sheetId="2" r:id="rId1"/>
    <sheet name="Пр 2" sheetId="4" r:id="rId2"/>
    <sheet name="Пр 3 " sheetId="6" r:id="rId3"/>
    <sheet name="пр 4" sheetId="7" r:id="rId4"/>
  </sheets>
  <calcPr calcId="125725"/>
</workbook>
</file>

<file path=xl/calcChain.xml><?xml version="1.0" encoding="utf-8"?>
<calcChain xmlns="http://schemas.openxmlformats.org/spreadsheetml/2006/main">
  <c r="K20" i="2"/>
  <c r="L20"/>
  <c r="J20"/>
  <c r="K19"/>
  <c r="L19"/>
  <c r="J19"/>
  <c r="K22" i="4"/>
  <c r="L22"/>
  <c r="J22"/>
  <c r="G34" i="2"/>
  <c r="K10" i="6"/>
  <c r="L10"/>
  <c r="J39" i="2"/>
  <c r="J10" i="6"/>
  <c r="K27" i="2"/>
  <c r="L27"/>
  <c r="J27"/>
  <c r="K25" i="4"/>
  <c r="L25"/>
  <c r="J25"/>
  <c r="K24"/>
  <c r="L24"/>
  <c r="J24"/>
  <c r="J13"/>
  <c r="K12"/>
  <c r="L12"/>
  <c r="J12"/>
  <c r="K30" i="2"/>
  <c r="L30"/>
  <c r="J30"/>
  <c r="J33" l="1"/>
  <c r="G33"/>
  <c r="K13" i="4"/>
  <c r="L13"/>
  <c r="K11"/>
  <c r="L11"/>
  <c r="L16"/>
  <c r="K16"/>
  <c r="L15"/>
  <c r="K15"/>
  <c r="J16"/>
  <c r="J15"/>
  <c r="J11"/>
  <c r="K19"/>
  <c r="J19"/>
  <c r="K10" i="2" l="1"/>
  <c r="L10"/>
  <c r="J10"/>
  <c r="L30" i="4"/>
  <c r="K30"/>
  <c r="J30"/>
  <c r="J32" s="1"/>
  <c r="L23"/>
  <c r="K23"/>
  <c r="J23"/>
  <c r="L18"/>
  <c r="J18"/>
  <c r="K18"/>
  <c r="L14"/>
  <c r="K14"/>
  <c r="J14"/>
  <c r="L10"/>
  <c r="L9" s="1"/>
  <c r="J10"/>
  <c r="J9" s="1"/>
  <c r="K10"/>
  <c r="K9" s="1"/>
  <c r="J33" l="1"/>
  <c r="J38" i="2" s="1"/>
  <c r="K9"/>
  <c r="J9"/>
  <c r="L9"/>
  <c r="K32" i="4"/>
  <c r="K33" s="1"/>
  <c r="K38" i="2" s="1"/>
  <c r="L32" i="4"/>
  <c r="L33" s="1"/>
  <c r="L38" i="2" s="1"/>
  <c r="M38" l="1"/>
  <c r="K9" i="6"/>
  <c r="K12" s="1"/>
  <c r="K13" s="1"/>
  <c r="K39" i="2" s="1"/>
  <c r="K33"/>
  <c r="L33"/>
  <c r="L9" i="6"/>
  <c r="L12" s="1"/>
  <c r="L13" s="1"/>
  <c r="L39" i="2" s="1"/>
  <c r="M39" s="1"/>
  <c r="J9" i="6"/>
  <c r="J12" s="1"/>
  <c r="M33" i="2" l="1"/>
  <c r="J13" i="6"/>
  <c r="K34" i="2"/>
  <c r="L34"/>
  <c r="J34"/>
  <c r="M34" l="1"/>
  <c r="K13"/>
  <c r="L13"/>
  <c r="J13"/>
  <c r="K21"/>
  <c r="L21"/>
  <c r="J21"/>
  <c r="J26" l="1"/>
  <c r="J31" s="1"/>
  <c r="J37"/>
  <c r="L26"/>
  <c r="L31" s="1"/>
  <c r="L37"/>
  <c r="L40" s="1"/>
  <c r="L41" s="1"/>
  <c r="K26"/>
  <c r="K31" s="1"/>
  <c r="K37"/>
  <c r="K40" s="1"/>
  <c r="K41" s="1"/>
  <c r="K35"/>
  <c r="M26"/>
  <c r="J35"/>
  <c r="L18"/>
  <c r="J18"/>
  <c r="K18"/>
  <c r="M37" l="1"/>
  <c r="J40"/>
  <c r="L35"/>
  <c r="M35"/>
  <c r="M40" l="1"/>
  <c r="J41"/>
  <c r="M41" s="1"/>
</calcChain>
</file>

<file path=xl/sharedStrings.xml><?xml version="1.0" encoding="utf-8"?>
<sst xmlns="http://schemas.openxmlformats.org/spreadsheetml/2006/main" count="301" uniqueCount="151">
  <si>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</si>
  <si>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</si>
  <si>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</si>
  <si>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</si>
  <si>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</si>
  <si>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</si>
  <si>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</si>
  <si>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</si>
  <si>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</si>
  <si>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</si>
  <si>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</si>
  <si>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</si>
  <si>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</si>
  <si>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</si>
  <si>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</si>
  <si>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</si>
  <si>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</si>
  <si>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</si>
  <si>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</si>
  <si>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</si>
  <si>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</si>
  <si>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</si>
  <si>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</si>
  <si>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</si>
  <si>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</si>
  <si>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</si>
  <si>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</si>
  <si>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</si>
  <si>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</si>
  <si>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</si>
  <si>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</si>
  <si>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</si>
  <si>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</si>
  <si>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</si>
  <si>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</si>
  <si>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</si>
  <si>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</si>
  <si>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</si>
  <si>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</si>
  <si>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</si>
  <si>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</si>
  <si>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</si>
  <si>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</si>
  <si>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</si>
  <si>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</si>
  <si>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</si>
  <si>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</si>
  <si>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</si>
  <si>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</si>
  <si>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</si>
  <si>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</si>
  <si>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</si>
  <si>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</si>
  <si>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</si>
  <si>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</si>
  <si>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</si>
  <si>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</si>
  <si>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</si>
  <si>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</si>
  <si>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</si>
  <si>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</si>
  <si>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</si>
  <si>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</si>
  <si>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</si>
  <si>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</si>
  <si>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</si>
  <si>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</si>
  <si>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</si>
  <si>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</si>
  <si>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</si>
  <si>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</si>
  <si>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</si>
  <si>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</si>
  <si>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</si>
  <si>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</si>
  <si>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</si>
  <si>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</si>
  <si>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</si>
  <si>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</si>
  <si>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</si>
  <si>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</si>
  <si>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</si>
  <si>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</si>
  <si>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</si>
  <si>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</si>
  <si>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</si>
  <si>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</si>
  <si>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</si>
  <si>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</si>
  <si>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</si>
  <si>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</si>
  <si>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</si>
  <si>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</si>
  <si>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</si>
  <si>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</si>
  <si>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</si>
  <si>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</si>
  <si>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</si>
  <si>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</si>
  <si>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</si>
  <si>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</si>
  <si>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</si>
  <si>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</si>
  <si>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</si>
  <si>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</si>
  <si>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</si>
  <si>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</si>
  <si>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</si>
  <si>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</si>
  <si>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</si>
  <si>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</si>
  <si>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</si>
  <si>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</si>
  <si>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</si>
  <si>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</si>
  <si>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</si>
  <si>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</si>
  <si>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</si>
  <si>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</si>
  <si>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</si>
  <si>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</si>
  <si>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</si>
  <si>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</si>
  <si>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</si>
  <si>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</si>
  <si>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</si>
  <si>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</si>
  <si>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</si>
  <si>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</si>
  <si>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</si>
  <si>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</si>
  <si>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</si>
  <si>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</si>
  <si>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 xml:space="preserve">сводных показателей муниципальных заданий на оказание муниципальных услуг (выполнение работ) муниципальным автономным учреждением округа Муром ТРК «Муромский меридиан» в рамках подпрограммы 3. "Освещение вопросов деятельности Администрации округа Муром" муниципальной программы округа Муром "Муниципальное управление" 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</si>
  <si>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</si>
  <si>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</si>
  <si>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</si>
  <si>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</si>
  <si>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Приложение 1
к муниципальной  программе округа Муром 
«Муниципальное управление» на 2018-2020 гг.</t>
  </si>
  <si>
    <t>Приложение 2
к муниципальной  программе округа Муром 
«Муниципальное управление»  на 2018-2020 гг.</t>
  </si>
  <si>
    <t>Приложение 3 к муниципальной  программе округа Муром «Муниципальное управление»  на 2018-2020 гг.</t>
  </si>
  <si>
    <t>Приложение 4 к муниципальной  программе округа Муром «Муниципальное управление»  на 2018-2020 гг.</t>
  </si>
  <si>
    <t xml:space="preserve">МКУ округа Муром «Управление общественного самоуправления», «Организационное управление», </t>
  </si>
  <si>
    <t xml:space="preserve"> на 2018-2020 годы
 </t>
  </si>
  <si>
    <t>местный бюджет</t>
  </si>
  <si>
    <t>всего</t>
  </si>
  <si>
    <t>3.3</t>
  </si>
  <si>
    <t>МБУ округа Муром «Отдел туризма»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</si>
  <si>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</t>
  </si>
  <si>
    <t>0412</t>
  </si>
  <si>
    <t>Создание информационных баз, шт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</si>
</sst>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" fontId="9" fillId="0" borderId="0" xfId="0" applyNumberFormat="1" applyFont="1"/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5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opLeftCell="A16" workbookViewId="0">
      <selection activeCell="C25" sqref="C25"/>
    </sheetView>
  </sheetViews>
  <sheetFormatPr defaultRowHeight="15"/>
  <cols>
    <col min="1" max="1" width="4.140625" customWidth="1"/>
    <col min="2" max="2" width="19.5703125" customWidth="1"/>
    <col min="3" max="3" width="14.8554687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9" customWidth="1"/>
    <col min="13" max="13" width="12" customWidth="1"/>
    <col min="14" max="16" width="6.42578125" customWidth="1"/>
  </cols>
  <sheetData>
    <row r="1" spans="1:16" ht="50.25" customHeight="1">
      <c r="A1" s="1"/>
      <c r="B1" s="1"/>
      <c r="C1" s="1"/>
      <c r="D1" s="1"/>
      <c r="E1" s="1"/>
      <c r="F1" s="1"/>
      <c r="G1" s="1"/>
      <c r="H1" s="1"/>
      <c r="I1" s="1"/>
      <c r="J1" s="12"/>
      <c r="K1" s="51" t="s">
        <v>138</v>
      </c>
      <c r="L1" s="51"/>
      <c r="M1" s="51"/>
      <c r="N1" s="51"/>
      <c r="O1" s="51"/>
      <c r="P1" s="51"/>
    </row>
    <row r="2" spans="1:16" ht="35.25" customHeight="1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6.75" customHeight="1"/>
    <row r="4" spans="1:16" ht="33" customHeight="1">
      <c r="A4" s="49" t="s">
        <v>4</v>
      </c>
      <c r="B4" s="49" t="s">
        <v>5</v>
      </c>
      <c r="C4" s="49" t="s">
        <v>6</v>
      </c>
      <c r="D4" s="49" t="s">
        <v>7</v>
      </c>
      <c r="E4" s="49" t="s">
        <v>8</v>
      </c>
      <c r="F4" s="49"/>
      <c r="G4" s="49"/>
      <c r="H4" s="49"/>
      <c r="I4" s="53" t="s">
        <v>9</v>
      </c>
      <c r="J4" s="49" t="s">
        <v>10</v>
      </c>
      <c r="K4" s="49"/>
      <c r="L4" s="49"/>
      <c r="M4" s="49" t="s">
        <v>11</v>
      </c>
      <c r="N4" s="49">
        <v>2018</v>
      </c>
      <c r="O4" s="49">
        <v>2019</v>
      </c>
      <c r="P4" s="49">
        <v>2020</v>
      </c>
    </row>
    <row r="5" spans="1:16">
      <c r="A5" s="49"/>
      <c r="B5" s="49"/>
      <c r="C5" s="49"/>
      <c r="D5" s="49"/>
      <c r="E5" s="49" t="s">
        <v>12</v>
      </c>
      <c r="F5" s="2" t="s">
        <v>13</v>
      </c>
      <c r="G5" s="49" t="s">
        <v>15</v>
      </c>
      <c r="H5" s="49" t="s">
        <v>16</v>
      </c>
      <c r="I5" s="54"/>
      <c r="J5" s="49">
        <v>2018</v>
      </c>
      <c r="K5" s="49">
        <v>2019</v>
      </c>
      <c r="L5" s="49">
        <v>2020</v>
      </c>
      <c r="M5" s="49"/>
      <c r="N5" s="49"/>
      <c r="O5" s="49"/>
      <c r="P5" s="49"/>
    </row>
    <row r="6" spans="1:16" ht="15" customHeight="1">
      <c r="A6" s="49"/>
      <c r="B6" s="49"/>
      <c r="C6" s="49"/>
      <c r="D6" s="49"/>
      <c r="E6" s="49"/>
      <c r="F6" s="2" t="s">
        <v>14</v>
      </c>
      <c r="G6" s="49"/>
      <c r="H6" s="49"/>
      <c r="I6" s="55"/>
      <c r="J6" s="49"/>
      <c r="K6" s="49"/>
      <c r="L6" s="49"/>
      <c r="M6" s="49"/>
      <c r="N6" s="49"/>
      <c r="O6" s="49"/>
      <c r="P6" s="49"/>
    </row>
    <row r="7" spans="1:16" ht="30.75" customHeight="1">
      <c r="A7" s="48" t="s">
        <v>81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21.75" customHeight="1">
      <c r="A8" s="48" t="s">
        <v>82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46.5" customHeight="1">
      <c r="A9" s="13" t="s">
        <v>17</v>
      </c>
      <c r="B9" s="13" t="s">
        <v>105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 t="s">
        <v>30</v>
      </c>
      <c r="J9" s="22">
        <f>J10+J11</f>
        <v>28629.9</v>
      </c>
      <c r="K9" s="22">
        <f t="shared" ref="K9:L9" si="0">K10+K11</f>
        <v>28629.9</v>
      </c>
      <c r="L9" s="22">
        <f t="shared" si="0"/>
        <v>28629.9</v>
      </c>
      <c r="M9" s="56" t="s">
        <v>90</v>
      </c>
      <c r="N9" s="16">
        <v>2</v>
      </c>
      <c r="O9" s="16">
        <v>2</v>
      </c>
      <c r="P9" s="16">
        <v>2</v>
      </c>
    </row>
    <row r="10" spans="1:16" ht="61.5" customHeight="1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119</v>
      </c>
      <c r="H10" s="10" t="s">
        <v>98</v>
      </c>
      <c r="I10" s="9" t="s">
        <v>30</v>
      </c>
      <c r="J10" s="23">
        <f>1547.5+341.5</f>
        <v>1889</v>
      </c>
      <c r="K10" s="23">
        <f t="shared" ref="K10:L10" si="1">1547.5+341.5</f>
        <v>1889</v>
      </c>
      <c r="L10" s="23">
        <f t="shared" si="1"/>
        <v>1889</v>
      </c>
      <c r="M10" s="57"/>
      <c r="N10" s="9"/>
      <c r="O10" s="9"/>
      <c r="P10" s="9"/>
    </row>
    <row r="11" spans="1:16" ht="83.25" customHeight="1">
      <c r="A11" s="4" t="s">
        <v>20</v>
      </c>
      <c r="B11" s="3" t="s">
        <v>121</v>
      </c>
      <c r="C11" s="3" t="s">
        <v>44</v>
      </c>
      <c r="D11" s="3"/>
      <c r="E11" s="8" t="s">
        <v>26</v>
      </c>
      <c r="F11" s="8" t="s">
        <v>28</v>
      </c>
      <c r="G11" s="8" t="s">
        <v>120</v>
      </c>
      <c r="H11" s="10" t="s">
        <v>98</v>
      </c>
      <c r="I11" s="9" t="s">
        <v>30</v>
      </c>
      <c r="J11" s="23">
        <v>26740.9</v>
      </c>
      <c r="K11" s="23">
        <v>26740.9</v>
      </c>
      <c r="L11" s="23">
        <v>26740.9</v>
      </c>
      <c r="M11" s="57"/>
      <c r="N11" s="9"/>
      <c r="O11" s="9"/>
      <c r="P11" s="9"/>
    </row>
    <row r="12" spans="1:16" ht="60.75" customHeight="1">
      <c r="A12" s="48" t="s">
        <v>80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149.25" customHeight="1">
      <c r="A13" s="13" t="s">
        <v>22</v>
      </c>
      <c r="B13" s="13" t="s">
        <v>106</v>
      </c>
      <c r="C13" s="13" t="s">
        <v>46</v>
      </c>
      <c r="D13" s="13"/>
      <c r="E13" s="14" t="s">
        <v>26</v>
      </c>
      <c r="F13" s="14" t="s">
        <v>31</v>
      </c>
      <c r="G13" s="14" t="s">
        <v>35</v>
      </c>
      <c r="H13" s="15" t="s">
        <v>29</v>
      </c>
      <c r="I13" s="16"/>
      <c r="J13" s="17">
        <f>SUM(J14:J16)</f>
        <v>7400.0999999999995</v>
      </c>
      <c r="K13" s="17">
        <f>SUM(K14:K16)</f>
        <v>7370.0999999999995</v>
      </c>
      <c r="L13" s="17">
        <f>SUM(L14:L16)</f>
        <v>5585.0999999999995</v>
      </c>
      <c r="M13" s="13"/>
      <c r="N13" s="13"/>
      <c r="O13" s="13"/>
      <c r="P13" s="13"/>
    </row>
    <row r="14" spans="1:16" ht="180.75" customHeight="1">
      <c r="A14" s="4" t="s">
        <v>23</v>
      </c>
      <c r="B14" s="3" t="s">
        <v>0</v>
      </c>
      <c r="C14" s="6" t="s">
        <v>1</v>
      </c>
      <c r="D14" s="7"/>
      <c r="E14" s="8" t="s">
        <v>26</v>
      </c>
      <c r="F14" s="8" t="s">
        <v>39</v>
      </c>
      <c r="G14" s="8" t="s">
        <v>40</v>
      </c>
      <c r="H14" s="10" t="s">
        <v>29</v>
      </c>
      <c r="I14" s="9" t="s">
        <v>36</v>
      </c>
      <c r="J14" s="11">
        <v>5656</v>
      </c>
      <c r="K14" s="11">
        <v>5626</v>
      </c>
      <c r="L14" s="11">
        <v>3841</v>
      </c>
      <c r="M14" s="18" t="s">
        <v>113</v>
      </c>
      <c r="N14" s="26">
        <v>13900</v>
      </c>
      <c r="O14" s="26">
        <v>13900</v>
      </c>
      <c r="P14" s="26">
        <v>13900</v>
      </c>
    </row>
    <row r="15" spans="1:16" ht="102.75" customHeight="1">
      <c r="A15" s="4" t="s">
        <v>24</v>
      </c>
      <c r="B15" s="3" t="s">
        <v>2</v>
      </c>
      <c r="C15" s="6" t="s">
        <v>47</v>
      </c>
      <c r="D15" s="7"/>
      <c r="E15" s="8" t="s">
        <v>26</v>
      </c>
      <c r="F15" s="8" t="s">
        <v>28</v>
      </c>
      <c r="G15" s="8">
        <v>1010270010</v>
      </c>
      <c r="H15" s="10" t="s">
        <v>29</v>
      </c>
      <c r="I15" s="9" t="s">
        <v>37</v>
      </c>
      <c r="J15" s="11">
        <v>853.2</v>
      </c>
      <c r="K15" s="11">
        <v>853.2</v>
      </c>
      <c r="L15" s="11">
        <v>853.2</v>
      </c>
      <c r="M15" s="18" t="s">
        <v>92</v>
      </c>
      <c r="N15" s="27">
        <v>510</v>
      </c>
      <c r="O15" s="27">
        <v>510</v>
      </c>
      <c r="P15" s="27">
        <v>510</v>
      </c>
    </row>
    <row r="16" spans="1:16" ht="91.5" customHeight="1">
      <c r="A16" s="4" t="s">
        <v>25</v>
      </c>
      <c r="B16" s="3" t="s">
        <v>3</v>
      </c>
      <c r="C16" s="6" t="s">
        <v>45</v>
      </c>
      <c r="D16" s="7"/>
      <c r="E16" s="8" t="s">
        <v>26</v>
      </c>
      <c r="F16" s="8" t="s">
        <v>28</v>
      </c>
      <c r="G16" s="8" t="s">
        <v>38</v>
      </c>
      <c r="H16" s="10" t="s">
        <v>29</v>
      </c>
      <c r="I16" s="9" t="s">
        <v>37</v>
      </c>
      <c r="J16" s="11">
        <v>890.9</v>
      </c>
      <c r="K16" s="11">
        <v>890.9</v>
      </c>
      <c r="L16" s="11">
        <v>890.9</v>
      </c>
      <c r="M16" s="18" t="s">
        <v>91</v>
      </c>
      <c r="N16" s="27">
        <v>500</v>
      </c>
      <c r="O16" s="27">
        <v>500</v>
      </c>
      <c r="P16" s="27">
        <v>500</v>
      </c>
    </row>
    <row r="18" spans="1:16" ht="15.75" customHeight="1">
      <c r="A18" s="43" t="s">
        <v>101</v>
      </c>
      <c r="B18" s="44"/>
      <c r="C18" s="44"/>
      <c r="D18" s="44"/>
      <c r="E18" s="44"/>
      <c r="F18" s="44"/>
      <c r="G18" s="44"/>
      <c r="H18" s="44"/>
      <c r="I18" s="45"/>
      <c r="J18" s="11">
        <f>J13+J9</f>
        <v>36030</v>
      </c>
      <c r="K18" s="11">
        <f>K13+K9</f>
        <v>36000</v>
      </c>
      <c r="L18" s="11">
        <f>L13+L9</f>
        <v>34215</v>
      </c>
      <c r="M18" s="24"/>
      <c r="N18" s="19"/>
      <c r="O18" s="19"/>
      <c r="P18" s="5"/>
    </row>
    <row r="19" spans="1:16" ht="15.75" customHeight="1">
      <c r="A19" s="43" t="s">
        <v>104</v>
      </c>
      <c r="B19" s="44"/>
      <c r="C19" s="44"/>
      <c r="D19" s="44"/>
      <c r="E19" s="44"/>
      <c r="F19" s="44"/>
      <c r="G19" s="44"/>
      <c r="H19" s="44"/>
      <c r="I19" s="45"/>
      <c r="J19" s="11">
        <f>J14</f>
        <v>5656</v>
      </c>
      <c r="K19" s="11">
        <f t="shared" ref="K19:L19" si="2">K14</f>
        <v>5626</v>
      </c>
      <c r="L19" s="11">
        <f t="shared" si="2"/>
        <v>3841</v>
      </c>
      <c r="M19" s="20"/>
      <c r="N19" s="19"/>
      <c r="O19" s="19"/>
      <c r="P19" s="5"/>
    </row>
    <row r="20" spans="1:16" ht="15.75" customHeight="1">
      <c r="A20" s="43" t="s">
        <v>102</v>
      </c>
      <c r="B20" s="44"/>
      <c r="C20" s="44"/>
      <c r="D20" s="44"/>
      <c r="E20" s="44"/>
      <c r="F20" s="44"/>
      <c r="G20" s="44"/>
      <c r="H20" s="44"/>
      <c r="I20" s="45"/>
      <c r="J20" s="11">
        <f>J16+J15</f>
        <v>1744.1</v>
      </c>
      <c r="K20" s="11">
        <f t="shared" ref="K20:L20" si="3">K16+K15</f>
        <v>1744.1</v>
      </c>
      <c r="L20" s="11">
        <f t="shared" si="3"/>
        <v>1744.1</v>
      </c>
      <c r="M20" s="20"/>
      <c r="N20" s="19"/>
      <c r="O20" s="19"/>
      <c r="P20" s="5"/>
    </row>
    <row r="21" spans="1:16" ht="17.25" customHeight="1">
      <c r="A21" s="43" t="s">
        <v>103</v>
      </c>
      <c r="B21" s="44"/>
      <c r="C21" s="44"/>
      <c r="D21" s="44"/>
      <c r="E21" s="44"/>
      <c r="F21" s="44"/>
      <c r="G21" s="44"/>
      <c r="H21" s="44"/>
      <c r="I21" s="45"/>
      <c r="J21" s="11">
        <f>J9</f>
        <v>28629.9</v>
      </c>
      <c r="K21" s="11">
        <f t="shared" ref="K21:L21" si="4">K9</f>
        <v>28629.9</v>
      </c>
      <c r="L21" s="11">
        <f t="shared" si="4"/>
        <v>28629.9</v>
      </c>
      <c r="M21" s="20"/>
      <c r="N21" s="19"/>
      <c r="O21" s="19"/>
      <c r="P21" s="5"/>
    </row>
    <row r="22" spans="1:16" ht="17.25" customHeight="1">
      <c r="A22" s="34"/>
      <c r="B22" s="34"/>
      <c r="C22" s="34"/>
      <c r="D22" s="34"/>
      <c r="E22" s="34"/>
      <c r="F22" s="34"/>
      <c r="G22" s="34"/>
      <c r="H22" s="34"/>
      <c r="I22" s="34"/>
      <c r="J22" s="35"/>
      <c r="K22" s="35"/>
      <c r="L22" s="35"/>
      <c r="M22" s="36"/>
      <c r="N22" s="37"/>
      <c r="O22" s="37"/>
      <c r="P22" s="38"/>
    </row>
    <row r="23" spans="1:16" ht="15" customHeight="1">
      <c r="A23" s="46" t="s">
        <v>137</v>
      </c>
      <c r="B23" s="46"/>
      <c r="C23" s="46"/>
      <c r="D23" s="46"/>
      <c r="E23" s="46"/>
      <c r="F23" s="46"/>
      <c r="G23" s="46"/>
      <c r="I23" s="47"/>
      <c r="J23" s="47"/>
      <c r="K23" s="47"/>
      <c r="M23" s="50" t="s">
        <v>136</v>
      </c>
      <c r="N23" s="50"/>
      <c r="O23" s="50"/>
    </row>
    <row r="24" spans="1:16" ht="17.25" customHeight="1">
      <c r="A24" s="34"/>
      <c r="B24" s="34"/>
      <c r="C24" s="34"/>
      <c r="D24" s="34"/>
      <c r="E24" s="34"/>
      <c r="F24" s="34"/>
      <c r="G24" s="34"/>
      <c r="H24" s="34"/>
      <c r="I24" s="34"/>
      <c r="J24" s="35"/>
      <c r="K24" s="35"/>
      <c r="L24" s="35"/>
      <c r="M24" s="36"/>
      <c r="N24" s="37"/>
      <c r="O24" s="37"/>
      <c r="P24" s="38"/>
    </row>
    <row r="25" spans="1:16" ht="259.5" customHeight="1"/>
    <row r="26" spans="1:16">
      <c r="J26" s="28">
        <f>J21+'Пр 2'!J33+'Пр 3 '!J13</f>
        <v>85224.2</v>
      </c>
      <c r="K26" s="28">
        <f>K21+'Пр 2'!K33+'Пр 3 '!K13</f>
        <v>85224.2</v>
      </c>
      <c r="L26" s="28">
        <f>L21+'Пр 2'!L33+'Пр 3 '!L13</f>
        <v>85224.2</v>
      </c>
      <c r="M26" s="25">
        <f>SUM(J26:L26)</f>
        <v>255672.59999999998</v>
      </c>
    </row>
    <row r="27" spans="1:16">
      <c r="J27" s="29">
        <f>300+2875.6</f>
        <v>3175.6</v>
      </c>
      <c r="K27" s="29">
        <f t="shared" ref="K27:L27" si="5">300+2875.6</f>
        <v>3175.6</v>
      </c>
      <c r="L27" s="29">
        <f t="shared" si="5"/>
        <v>3175.6</v>
      </c>
    </row>
    <row r="28" spans="1:16">
      <c r="J28" s="29">
        <v>5000</v>
      </c>
      <c r="K28" s="29">
        <v>5000</v>
      </c>
      <c r="L28" s="29">
        <v>5000</v>
      </c>
    </row>
    <row r="29" spans="1:16">
      <c r="J29" s="29">
        <v>3000</v>
      </c>
      <c r="K29" s="29">
        <v>3000</v>
      </c>
      <c r="L29" s="29">
        <v>3000</v>
      </c>
    </row>
    <row r="30" spans="1:16">
      <c r="J30" s="29">
        <f>4832.1+100</f>
        <v>4932.1000000000004</v>
      </c>
      <c r="K30" s="29">
        <f t="shared" ref="K30:L30" si="6">4832.1+100</f>
        <v>4932.1000000000004</v>
      </c>
      <c r="L30" s="29">
        <f t="shared" si="6"/>
        <v>4932.1000000000004</v>
      </c>
    </row>
    <row r="31" spans="1:16">
      <c r="J31" s="28">
        <f>SUM(J26:J30)</f>
        <v>101331.90000000001</v>
      </c>
      <c r="K31" s="28">
        <f t="shared" ref="K31:L31" si="7">SUM(K26:K30)</f>
        <v>101331.90000000001</v>
      </c>
      <c r="L31" s="28">
        <f t="shared" si="7"/>
        <v>101331.90000000001</v>
      </c>
    </row>
    <row r="33" spans="7:13">
      <c r="G33" s="41" t="str">
        <f>A19</f>
        <v>в т.ч. федеральный бюджет</v>
      </c>
      <c r="H33" s="42"/>
      <c r="I33" s="42"/>
      <c r="J33" s="30">
        <f>J19</f>
        <v>5656</v>
      </c>
      <c r="K33" s="30">
        <f t="shared" ref="K33:L33" si="8">K19</f>
        <v>5626</v>
      </c>
      <c r="L33" s="30">
        <f t="shared" si="8"/>
        <v>3841</v>
      </c>
      <c r="M33" s="30">
        <f>SUM(J33:L33)</f>
        <v>15123</v>
      </c>
    </row>
    <row r="34" spans="7:13">
      <c r="G34" s="41" t="str">
        <f>A20</f>
        <v>в т.ч. областной бюджет</v>
      </c>
      <c r="H34" s="42"/>
      <c r="I34" s="42"/>
      <c r="J34" s="30">
        <f>J20</f>
        <v>1744.1</v>
      </c>
      <c r="K34" s="30">
        <f t="shared" ref="K34:L34" si="9">K20</f>
        <v>1744.1</v>
      </c>
      <c r="L34" s="30">
        <f t="shared" si="9"/>
        <v>1744.1</v>
      </c>
      <c r="M34" s="30">
        <f t="shared" ref="M34:M35" si="10">SUM(J34:L34)</f>
        <v>5232.2999999999993</v>
      </c>
    </row>
    <row r="35" spans="7:13">
      <c r="J35" s="25">
        <f>J26+J33+J34</f>
        <v>92624.3</v>
      </c>
      <c r="K35" s="25">
        <f t="shared" ref="K35:L35" si="11">K26+K33+K34</f>
        <v>92594.3</v>
      </c>
      <c r="L35" s="25">
        <f t="shared" si="11"/>
        <v>90809.3</v>
      </c>
      <c r="M35" s="30">
        <f t="shared" si="10"/>
        <v>276027.90000000002</v>
      </c>
    </row>
    <row r="37" spans="7:13">
      <c r="J37" s="30">
        <f>J21</f>
        <v>28629.9</v>
      </c>
      <c r="K37" s="30">
        <f t="shared" ref="K37:L37" si="12">K21</f>
        <v>28629.9</v>
      </c>
      <c r="L37" s="30">
        <f t="shared" si="12"/>
        <v>28629.9</v>
      </c>
      <c r="M37" s="30">
        <f>SUM(J37:L37)</f>
        <v>85889.700000000012</v>
      </c>
    </row>
    <row r="38" spans="7:13">
      <c r="J38">
        <f>'Пр 2'!J33</f>
        <v>51390.74</v>
      </c>
      <c r="K38">
        <f>'Пр 2'!K33</f>
        <v>51390.74</v>
      </c>
      <c r="L38">
        <f>'Пр 2'!L33</f>
        <v>51390.74</v>
      </c>
      <c r="M38" s="30">
        <f t="shared" ref="M38:M41" si="13">SUM(J38:L38)</f>
        <v>154172.22</v>
      </c>
    </row>
    <row r="39" spans="7:13">
      <c r="J39" s="25">
        <f>'Пр 3 '!J13</f>
        <v>5203.5599999999995</v>
      </c>
      <c r="K39" s="25">
        <f>'Пр 3 '!K13</f>
        <v>5203.5599999999995</v>
      </c>
      <c r="L39" s="25">
        <f>'Пр 3 '!L13</f>
        <v>5203.5599999999995</v>
      </c>
      <c r="M39" s="30">
        <f t="shared" si="13"/>
        <v>15610.679999999998</v>
      </c>
    </row>
    <row r="40" spans="7:13">
      <c r="G40" s="41" t="s">
        <v>144</v>
      </c>
      <c r="H40" s="42"/>
      <c r="I40" s="42"/>
      <c r="J40" s="30">
        <f>SUM(J37:J39)</f>
        <v>85224.2</v>
      </c>
      <c r="K40" s="30">
        <f t="shared" ref="K40:L40" si="14">SUM(K37:K39)</f>
        <v>85224.2</v>
      </c>
      <c r="L40" s="30">
        <f t="shared" si="14"/>
        <v>85224.2</v>
      </c>
      <c r="M40" s="30">
        <f t="shared" si="13"/>
        <v>255672.59999999998</v>
      </c>
    </row>
    <row r="41" spans="7:13">
      <c r="G41" t="s">
        <v>145</v>
      </c>
      <c r="J41" s="30">
        <f>J33+J34+J40</f>
        <v>92624.3</v>
      </c>
      <c r="K41" s="30">
        <f t="shared" ref="K41:L41" si="15">K33+K34+K40</f>
        <v>92594.3</v>
      </c>
      <c r="L41" s="30">
        <f t="shared" si="15"/>
        <v>90809.3</v>
      </c>
      <c r="M41" s="30">
        <f t="shared" si="13"/>
        <v>276027.90000000002</v>
      </c>
    </row>
  </sheetData>
  <mergeCells count="33">
    <mergeCell ref="M23:O23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M9:M11"/>
    <mergeCell ref="J5:J6"/>
    <mergeCell ref="K5:K6"/>
    <mergeCell ref="A7:P7"/>
    <mergeCell ref="A8:P8"/>
    <mergeCell ref="M4:M6"/>
    <mergeCell ref="N4:N6"/>
    <mergeCell ref="O4:O6"/>
    <mergeCell ref="P4:P6"/>
    <mergeCell ref="A4:A6"/>
    <mergeCell ref="B4:B6"/>
    <mergeCell ref="C4:C6"/>
    <mergeCell ref="D4:D6"/>
    <mergeCell ref="A12:P12"/>
    <mergeCell ref="G40:I40"/>
    <mergeCell ref="G33:I33"/>
    <mergeCell ref="G34:I34"/>
    <mergeCell ref="A18:I18"/>
    <mergeCell ref="A19:I19"/>
    <mergeCell ref="A20:I20"/>
    <mergeCell ref="A21:I21"/>
    <mergeCell ref="A23:G23"/>
    <mergeCell ref="I23:K23"/>
  </mergeCells>
  <pageMargins left="0.70866141732283472" right="0.27" top="0.54" bottom="0.36" header="0.5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J28" sqref="J28"/>
    </sheetView>
  </sheetViews>
  <sheetFormatPr defaultRowHeight="1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>
      <c r="A1" s="1"/>
      <c r="B1" s="1"/>
      <c r="C1" s="1"/>
      <c r="D1" s="1"/>
      <c r="E1" s="1"/>
      <c r="F1" s="1"/>
      <c r="G1" s="1"/>
      <c r="H1" s="1"/>
      <c r="I1" s="1"/>
      <c r="J1" s="12"/>
      <c r="K1" s="51" t="s">
        <v>139</v>
      </c>
      <c r="L1" s="51"/>
      <c r="M1" s="51"/>
      <c r="N1" s="51"/>
      <c r="O1" s="51"/>
      <c r="P1" s="51"/>
    </row>
    <row r="2" spans="1:17" ht="35.25" customHeight="1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4" spans="1:17" ht="33" customHeight="1">
      <c r="A4" s="49" t="s">
        <v>4</v>
      </c>
      <c r="B4" s="49" t="s">
        <v>5</v>
      </c>
      <c r="C4" s="49" t="s">
        <v>6</v>
      </c>
      <c r="D4" s="49" t="s">
        <v>7</v>
      </c>
      <c r="E4" s="49" t="s">
        <v>8</v>
      </c>
      <c r="F4" s="49"/>
      <c r="G4" s="49"/>
      <c r="H4" s="49"/>
      <c r="I4" s="53" t="s">
        <v>9</v>
      </c>
      <c r="J4" s="49" t="s">
        <v>10</v>
      </c>
      <c r="K4" s="49"/>
      <c r="L4" s="49"/>
      <c r="M4" s="49" t="s">
        <v>11</v>
      </c>
      <c r="N4" s="49">
        <v>2018</v>
      </c>
      <c r="O4" s="49">
        <v>2019</v>
      </c>
      <c r="P4" s="49">
        <v>2020</v>
      </c>
    </row>
    <row r="5" spans="1:17">
      <c r="A5" s="49"/>
      <c r="B5" s="49"/>
      <c r="C5" s="49"/>
      <c r="D5" s="49"/>
      <c r="E5" s="49" t="s">
        <v>12</v>
      </c>
      <c r="F5" s="2" t="s">
        <v>13</v>
      </c>
      <c r="G5" s="49" t="s">
        <v>15</v>
      </c>
      <c r="H5" s="49" t="s">
        <v>16</v>
      </c>
      <c r="I5" s="54"/>
      <c r="J5" s="49">
        <v>2018</v>
      </c>
      <c r="K5" s="49">
        <v>2019</v>
      </c>
      <c r="L5" s="49">
        <v>2020</v>
      </c>
      <c r="M5" s="49"/>
      <c r="N5" s="49"/>
      <c r="O5" s="49"/>
      <c r="P5" s="49"/>
    </row>
    <row r="6" spans="1:17">
      <c r="A6" s="49"/>
      <c r="B6" s="49"/>
      <c r="C6" s="49"/>
      <c r="D6" s="49"/>
      <c r="E6" s="49"/>
      <c r="F6" s="2" t="s">
        <v>14</v>
      </c>
      <c r="G6" s="49"/>
      <c r="H6" s="49"/>
      <c r="I6" s="55"/>
      <c r="J6" s="49"/>
      <c r="K6" s="49"/>
      <c r="L6" s="49"/>
      <c r="M6" s="49"/>
      <c r="N6" s="49"/>
      <c r="O6" s="49"/>
      <c r="P6" s="49"/>
    </row>
    <row r="7" spans="1:17" ht="28.5" customHeight="1">
      <c r="A7" s="48" t="s">
        <v>89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7" ht="15" customHeight="1">
      <c r="A8" s="48" t="s">
        <v>83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7" ht="90" customHeight="1">
      <c r="A9" s="13" t="s">
        <v>17</v>
      </c>
      <c r="B9" s="13" t="s">
        <v>107</v>
      </c>
      <c r="C9" s="13"/>
      <c r="D9" s="13"/>
      <c r="E9" s="14" t="s">
        <v>26</v>
      </c>
      <c r="F9" s="14" t="s">
        <v>32</v>
      </c>
      <c r="G9" s="14" t="s">
        <v>62</v>
      </c>
      <c r="H9" s="15" t="s">
        <v>29</v>
      </c>
      <c r="I9" s="16" t="s">
        <v>30</v>
      </c>
      <c r="J9" s="17">
        <f>J10+J14</f>
        <v>17107.79</v>
      </c>
      <c r="K9" s="17">
        <f t="shared" ref="K9:L9" si="0">K10+K14</f>
        <v>17107.79</v>
      </c>
      <c r="L9" s="17">
        <f t="shared" si="0"/>
        <v>17107.79</v>
      </c>
      <c r="M9" s="13" t="s">
        <v>93</v>
      </c>
      <c r="N9" s="16">
        <v>11</v>
      </c>
      <c r="O9" s="16">
        <v>11</v>
      </c>
      <c r="P9" s="16">
        <v>11</v>
      </c>
    </row>
    <row r="10" spans="1:17" ht="119.25" customHeight="1">
      <c r="A10" s="4" t="s">
        <v>19</v>
      </c>
      <c r="B10" s="3" t="s">
        <v>42</v>
      </c>
      <c r="C10" s="3" t="s">
        <v>61</v>
      </c>
      <c r="D10" s="3"/>
      <c r="E10" s="8" t="s">
        <v>26</v>
      </c>
      <c r="F10" s="8" t="s">
        <v>39</v>
      </c>
      <c r="G10" s="8" t="s">
        <v>63</v>
      </c>
      <c r="H10" s="10" t="s">
        <v>29</v>
      </c>
      <c r="I10" s="9" t="s">
        <v>30</v>
      </c>
      <c r="J10" s="23">
        <f>SUM(J11:J13)</f>
        <v>14361.29</v>
      </c>
      <c r="K10" s="23">
        <f t="shared" ref="K10:L10" si="1">SUM(K11:K13)</f>
        <v>14361.29</v>
      </c>
      <c r="L10" s="23">
        <f t="shared" si="1"/>
        <v>14361.29</v>
      </c>
      <c r="M10" s="3"/>
      <c r="N10" s="9"/>
      <c r="O10" s="9"/>
      <c r="P10" s="9"/>
      <c r="Q10" s="25"/>
    </row>
    <row r="11" spans="1:17" ht="15" customHeight="1">
      <c r="A11" s="4"/>
      <c r="B11" s="3"/>
      <c r="C11" s="3"/>
      <c r="D11" s="3"/>
      <c r="E11" s="8" t="s">
        <v>26</v>
      </c>
      <c r="F11" s="8" t="s">
        <v>39</v>
      </c>
      <c r="G11" s="8" t="s">
        <v>63</v>
      </c>
      <c r="H11" s="10" t="s">
        <v>98</v>
      </c>
      <c r="I11" s="9"/>
      <c r="J11" s="23">
        <f>5627.96+10+5+30+1698.4</f>
        <v>7371.3600000000006</v>
      </c>
      <c r="K11" s="23">
        <f t="shared" ref="K11:L11" si="2">5627.96+10+5+30+1698.4</f>
        <v>7371.3600000000006</v>
      </c>
      <c r="L11" s="23">
        <f t="shared" si="2"/>
        <v>7371.3600000000006</v>
      </c>
      <c r="M11" s="3"/>
      <c r="N11" s="9"/>
      <c r="O11" s="9"/>
      <c r="P11" s="9"/>
    </row>
    <row r="12" spans="1:17" ht="15" customHeight="1">
      <c r="A12" s="4"/>
      <c r="B12" s="3"/>
      <c r="C12" s="3"/>
      <c r="D12" s="3"/>
      <c r="E12" s="8" t="s">
        <v>26</v>
      </c>
      <c r="F12" s="8" t="s">
        <v>39</v>
      </c>
      <c r="G12" s="8" t="s">
        <v>63</v>
      </c>
      <c r="H12" s="10" t="s">
        <v>99</v>
      </c>
      <c r="I12" s="9"/>
      <c r="J12" s="23">
        <f>445+2414.64+796.29+274+2550</f>
        <v>6479.93</v>
      </c>
      <c r="K12" s="23">
        <f t="shared" ref="K12:L12" si="3">445+2414.64+796.29+274+2550</f>
        <v>6479.93</v>
      </c>
      <c r="L12" s="23">
        <f t="shared" si="3"/>
        <v>6479.93</v>
      </c>
      <c r="M12" s="3"/>
      <c r="N12" s="9"/>
      <c r="O12" s="9"/>
      <c r="P12" s="9"/>
    </row>
    <row r="13" spans="1:17" ht="15" customHeight="1">
      <c r="A13" s="4"/>
      <c r="B13" s="3"/>
      <c r="C13" s="3"/>
      <c r="D13" s="3"/>
      <c r="E13" s="8" t="s">
        <v>26</v>
      </c>
      <c r="F13" s="8" t="s">
        <v>39</v>
      </c>
      <c r="G13" s="8" t="s">
        <v>63</v>
      </c>
      <c r="H13" s="10" t="s">
        <v>100</v>
      </c>
      <c r="I13" s="9"/>
      <c r="J13" s="23">
        <f>430+80</f>
        <v>510</v>
      </c>
      <c r="K13" s="23">
        <f>430+80</f>
        <v>510</v>
      </c>
      <c r="L13" s="23">
        <f>430+80</f>
        <v>510</v>
      </c>
      <c r="M13" s="3"/>
      <c r="N13" s="9"/>
      <c r="O13" s="9"/>
      <c r="P13" s="9"/>
    </row>
    <row r="14" spans="1:17" ht="70.5" customHeight="1">
      <c r="A14" s="4" t="s">
        <v>20</v>
      </c>
      <c r="B14" s="3" t="s">
        <v>43</v>
      </c>
      <c r="C14" s="3" t="s">
        <v>60</v>
      </c>
      <c r="D14" s="3"/>
      <c r="E14" s="8" t="s">
        <v>26</v>
      </c>
      <c r="F14" s="8" t="s">
        <v>39</v>
      </c>
      <c r="G14" s="8" t="s">
        <v>64</v>
      </c>
      <c r="H14" s="10" t="s">
        <v>29</v>
      </c>
      <c r="I14" s="9" t="s">
        <v>30</v>
      </c>
      <c r="J14" s="23">
        <f>SUM(J15:J16)</f>
        <v>2746.5</v>
      </c>
      <c r="K14" s="23">
        <f t="shared" ref="K14:L14" si="4">SUM(K15:K16)</f>
        <v>2746.5</v>
      </c>
      <c r="L14" s="23">
        <f t="shared" si="4"/>
        <v>2746.5</v>
      </c>
      <c r="M14" s="3"/>
      <c r="N14" s="9"/>
      <c r="O14" s="9"/>
      <c r="P14" s="9"/>
    </row>
    <row r="15" spans="1:17" ht="15" customHeight="1">
      <c r="A15" s="4"/>
      <c r="B15" s="3"/>
      <c r="C15" s="3"/>
      <c r="D15" s="3"/>
      <c r="E15" s="8" t="s">
        <v>26</v>
      </c>
      <c r="F15" s="8" t="s">
        <v>39</v>
      </c>
      <c r="G15" s="8" t="s">
        <v>64</v>
      </c>
      <c r="H15" s="10" t="s">
        <v>98</v>
      </c>
      <c r="I15" s="9"/>
      <c r="J15" s="11">
        <f>1907.6+1+576.1</f>
        <v>2484.6999999999998</v>
      </c>
      <c r="K15" s="11">
        <f t="shared" ref="K15:L15" si="5">1907.6+1+576.1</f>
        <v>2484.6999999999998</v>
      </c>
      <c r="L15" s="11">
        <f t="shared" si="5"/>
        <v>2484.6999999999998</v>
      </c>
      <c r="M15" s="3"/>
      <c r="N15" s="9"/>
      <c r="O15" s="9"/>
      <c r="P15" s="9"/>
    </row>
    <row r="16" spans="1:17" ht="15" customHeight="1">
      <c r="A16" s="4"/>
      <c r="B16" s="3"/>
      <c r="C16" s="3"/>
      <c r="D16" s="3"/>
      <c r="E16" s="8" t="s">
        <v>26</v>
      </c>
      <c r="F16" s="8" t="s">
        <v>39</v>
      </c>
      <c r="G16" s="8" t="s">
        <v>64</v>
      </c>
      <c r="H16" s="10" t="s">
        <v>99</v>
      </c>
      <c r="I16" s="9"/>
      <c r="J16" s="11">
        <f>60+35+166.8</f>
        <v>261.8</v>
      </c>
      <c r="K16" s="11">
        <f t="shared" ref="K16:L16" si="6">60+35+166.8</f>
        <v>261.8</v>
      </c>
      <c r="L16" s="11">
        <f t="shared" si="6"/>
        <v>261.8</v>
      </c>
      <c r="M16" s="3"/>
      <c r="N16" s="9"/>
      <c r="O16" s="9"/>
      <c r="P16" s="9"/>
    </row>
    <row r="17" spans="1:16" ht="38.25" customHeight="1">
      <c r="A17" s="48" t="s">
        <v>84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 ht="118.5" customHeight="1">
      <c r="A18" s="13" t="s">
        <v>22</v>
      </c>
      <c r="B18" s="13" t="s">
        <v>108</v>
      </c>
      <c r="C18" s="13"/>
      <c r="D18" s="13"/>
      <c r="E18" s="14" t="s">
        <v>26</v>
      </c>
      <c r="F18" s="14" t="s">
        <v>32</v>
      </c>
      <c r="G18" s="14" t="s">
        <v>67</v>
      </c>
      <c r="H18" s="15" t="s">
        <v>29</v>
      </c>
      <c r="I18" s="16" t="s">
        <v>30</v>
      </c>
      <c r="J18" s="17">
        <f>SUM(J19:J20)</f>
        <v>762.7</v>
      </c>
      <c r="K18" s="17">
        <f>SUM(K19:K20)</f>
        <v>762.7</v>
      </c>
      <c r="L18" s="17">
        <f>SUM(L19:L20)</f>
        <v>762.7</v>
      </c>
      <c r="M18" s="13" t="s">
        <v>94</v>
      </c>
      <c r="N18" s="16">
        <v>55</v>
      </c>
      <c r="O18" s="16">
        <v>55</v>
      </c>
      <c r="P18" s="16">
        <v>55</v>
      </c>
    </row>
    <row r="19" spans="1:16" ht="149.25" customHeight="1">
      <c r="A19" s="4" t="s">
        <v>23</v>
      </c>
      <c r="B19" s="3" t="s">
        <v>48</v>
      </c>
      <c r="C19" s="3" t="s">
        <v>59</v>
      </c>
      <c r="D19" s="3"/>
      <c r="E19" s="8" t="s">
        <v>26</v>
      </c>
      <c r="F19" s="8" t="s">
        <v>39</v>
      </c>
      <c r="G19" s="8" t="s">
        <v>65</v>
      </c>
      <c r="H19" s="10" t="s">
        <v>99</v>
      </c>
      <c r="I19" s="9" t="s">
        <v>30</v>
      </c>
      <c r="J19" s="11">
        <f>160.2+418+4.5</f>
        <v>582.70000000000005</v>
      </c>
      <c r="K19" s="11">
        <f t="shared" ref="K19" si="7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92" customHeight="1">
      <c r="A20" s="4" t="s">
        <v>24</v>
      </c>
      <c r="B20" s="3" t="s">
        <v>49</v>
      </c>
      <c r="C20" s="6" t="s">
        <v>58</v>
      </c>
      <c r="D20" s="7"/>
      <c r="E20" s="8" t="s">
        <v>26</v>
      </c>
      <c r="F20" s="8" t="s">
        <v>39</v>
      </c>
      <c r="G20" s="8" t="s">
        <v>66</v>
      </c>
      <c r="H20" s="10" t="s">
        <v>99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56.25" customHeight="1">
      <c r="A21" s="48" t="s">
        <v>85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ht="66" customHeight="1">
      <c r="A22" s="13" t="s">
        <v>50</v>
      </c>
      <c r="B22" s="13" t="s">
        <v>109</v>
      </c>
      <c r="C22" s="13"/>
      <c r="D22" s="13"/>
      <c r="E22" s="14" t="s">
        <v>26</v>
      </c>
      <c r="F22" s="14" t="s">
        <v>32</v>
      </c>
      <c r="G22" s="14" t="s">
        <v>68</v>
      </c>
      <c r="H22" s="15" t="s">
        <v>29</v>
      </c>
      <c r="I22" s="16" t="s">
        <v>30</v>
      </c>
      <c r="J22" s="17">
        <f>J23+J27+J28</f>
        <v>33030.25</v>
      </c>
      <c r="K22" s="17">
        <f t="shared" ref="K22:L22" si="8">K23+K27+K28</f>
        <v>33030.25</v>
      </c>
      <c r="L22" s="17">
        <f t="shared" si="8"/>
        <v>33030.25</v>
      </c>
      <c r="M22" s="56" t="s">
        <v>122</v>
      </c>
      <c r="N22" s="59">
        <v>448</v>
      </c>
      <c r="O22" s="59">
        <v>448</v>
      </c>
      <c r="P22" s="59">
        <v>448</v>
      </c>
    </row>
    <row r="23" spans="1:16" ht="140.25" customHeight="1">
      <c r="A23" s="4" t="s">
        <v>52</v>
      </c>
      <c r="B23" s="3" t="s">
        <v>51</v>
      </c>
      <c r="C23" s="3" t="s">
        <v>142</v>
      </c>
      <c r="D23" s="3"/>
      <c r="E23" s="8" t="s">
        <v>26</v>
      </c>
      <c r="F23" s="8" t="s">
        <v>39</v>
      </c>
      <c r="G23" s="8" t="s">
        <v>69</v>
      </c>
      <c r="H23" s="10" t="s">
        <v>29</v>
      </c>
      <c r="I23" s="9" t="s">
        <v>30</v>
      </c>
      <c r="J23" s="11">
        <f>SUM(J24:J26)</f>
        <v>29655.65</v>
      </c>
      <c r="K23" s="11">
        <f t="shared" ref="K23:L23" si="9">SUM(K24:K26)</f>
        <v>29655.65</v>
      </c>
      <c r="L23" s="11">
        <f t="shared" si="9"/>
        <v>29655.65</v>
      </c>
      <c r="M23" s="57"/>
      <c r="N23" s="60"/>
      <c r="O23" s="60"/>
      <c r="P23" s="60"/>
    </row>
    <row r="24" spans="1:16">
      <c r="A24" s="4"/>
      <c r="B24" s="3"/>
      <c r="C24" s="3"/>
      <c r="D24" s="3"/>
      <c r="E24" s="8" t="s">
        <v>26</v>
      </c>
      <c r="F24" s="8" t="s">
        <v>39</v>
      </c>
      <c r="G24" s="8" t="s">
        <v>69</v>
      </c>
      <c r="H24" s="10" t="s">
        <v>98</v>
      </c>
      <c r="I24" s="9"/>
      <c r="J24" s="11">
        <f>11794.5+3561.9+9386.6+2834.7+4.2</f>
        <v>27581.9</v>
      </c>
      <c r="K24" s="11">
        <f t="shared" ref="K24:L24" si="10">11794.5+3561.9+9386.6+2834.7+4.2</f>
        <v>27581.9</v>
      </c>
      <c r="L24" s="11">
        <f t="shared" si="10"/>
        <v>27581.9</v>
      </c>
      <c r="M24" s="57"/>
      <c r="N24" s="60"/>
      <c r="O24" s="60"/>
      <c r="P24" s="60"/>
    </row>
    <row r="25" spans="1:16">
      <c r="A25" s="4"/>
      <c r="B25" s="3"/>
      <c r="C25" s="3"/>
      <c r="D25" s="3"/>
      <c r="E25" s="8" t="s">
        <v>26</v>
      </c>
      <c r="F25" s="8" t="s">
        <v>39</v>
      </c>
      <c r="G25" s="8" t="s">
        <v>69</v>
      </c>
      <c r="H25" s="10" t="s">
        <v>99</v>
      </c>
      <c r="I25" s="9"/>
      <c r="J25" s="11">
        <f>150.5+6+50+100+150+157+952.25+286+2+105+95</f>
        <v>2053.75</v>
      </c>
      <c r="K25" s="11">
        <f t="shared" ref="K25:L25" si="11">150.5+6+50+100+150+157+952.25+286+2+105+95</f>
        <v>2053.75</v>
      </c>
      <c r="L25" s="11">
        <f t="shared" si="11"/>
        <v>2053.75</v>
      </c>
      <c r="M25" s="57"/>
      <c r="N25" s="60"/>
      <c r="O25" s="60"/>
      <c r="P25" s="60"/>
    </row>
    <row r="26" spans="1:16">
      <c r="A26" s="4"/>
      <c r="B26" s="3"/>
      <c r="C26" s="3"/>
      <c r="D26" s="3"/>
      <c r="E26" s="8" t="s">
        <v>26</v>
      </c>
      <c r="F26" s="8" t="s">
        <v>39</v>
      </c>
      <c r="G26" s="8" t="s">
        <v>69</v>
      </c>
      <c r="H26" s="10" t="s">
        <v>100</v>
      </c>
      <c r="I26" s="9"/>
      <c r="J26" s="11">
        <v>20</v>
      </c>
      <c r="K26" s="11">
        <v>20</v>
      </c>
      <c r="L26" s="11">
        <v>20</v>
      </c>
      <c r="M26" s="57"/>
      <c r="N26" s="60"/>
      <c r="O26" s="60"/>
      <c r="P26" s="60"/>
    </row>
    <row r="27" spans="1:16" ht="117.75" customHeight="1">
      <c r="A27" s="4" t="s">
        <v>53</v>
      </c>
      <c r="B27" s="3" t="s">
        <v>54</v>
      </c>
      <c r="C27" s="6" t="s">
        <v>97</v>
      </c>
      <c r="D27" s="7"/>
      <c r="E27" s="8" t="s">
        <v>26</v>
      </c>
      <c r="F27" s="8" t="s">
        <v>39</v>
      </c>
      <c r="G27" s="8" t="s">
        <v>70</v>
      </c>
      <c r="H27" s="10" t="s">
        <v>111</v>
      </c>
      <c r="I27" s="9" t="s">
        <v>30</v>
      </c>
      <c r="J27" s="11">
        <v>499</v>
      </c>
      <c r="K27" s="11">
        <v>499</v>
      </c>
      <c r="L27" s="11">
        <v>499</v>
      </c>
      <c r="M27" s="58"/>
      <c r="N27" s="61"/>
      <c r="O27" s="61"/>
      <c r="P27" s="61"/>
    </row>
    <row r="28" spans="1:16" ht="144" customHeight="1">
      <c r="A28" s="4" t="s">
        <v>146</v>
      </c>
      <c r="B28" s="3" t="s">
        <v>148</v>
      </c>
      <c r="C28" s="6" t="s">
        <v>147</v>
      </c>
      <c r="D28" s="7"/>
      <c r="E28" s="8" t="s">
        <v>26</v>
      </c>
      <c r="F28" s="8" t="s">
        <v>149</v>
      </c>
      <c r="G28" s="8" t="s">
        <v>68</v>
      </c>
      <c r="H28" s="10" t="s">
        <v>112</v>
      </c>
      <c r="I28" s="9" t="s">
        <v>30</v>
      </c>
      <c r="J28" s="11">
        <v>2875.6</v>
      </c>
      <c r="K28" s="11">
        <v>2875.6</v>
      </c>
      <c r="L28" s="11">
        <v>2875.6</v>
      </c>
      <c r="M28" s="39" t="s">
        <v>150</v>
      </c>
      <c r="N28" s="40">
        <v>3</v>
      </c>
      <c r="O28" s="40">
        <v>6</v>
      </c>
      <c r="P28" s="40">
        <v>10</v>
      </c>
    </row>
    <row r="29" spans="1:16" ht="25.5" customHeight="1">
      <c r="A29" s="48" t="s">
        <v>86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ht="69.75" customHeight="1">
      <c r="A30" s="13" t="s">
        <v>55</v>
      </c>
      <c r="B30" s="13" t="s">
        <v>110</v>
      </c>
      <c r="C30" s="13" t="s">
        <v>96</v>
      </c>
      <c r="D30" s="13"/>
      <c r="E30" s="14" t="s">
        <v>26</v>
      </c>
      <c r="F30" s="14" t="s">
        <v>71</v>
      </c>
      <c r="G30" s="14" t="s">
        <v>73</v>
      </c>
      <c r="H30" s="15" t="s">
        <v>29</v>
      </c>
      <c r="I30" s="16" t="s">
        <v>30</v>
      </c>
      <c r="J30" s="17">
        <f>J31</f>
        <v>490</v>
      </c>
      <c r="K30" s="17">
        <f t="shared" ref="K30:L30" si="12">K31</f>
        <v>490</v>
      </c>
      <c r="L30" s="17">
        <f t="shared" si="12"/>
        <v>490</v>
      </c>
      <c r="M30" s="56" t="s">
        <v>95</v>
      </c>
      <c r="N30" s="16">
        <v>85</v>
      </c>
      <c r="O30" s="16">
        <v>85</v>
      </c>
      <c r="P30" s="16">
        <v>85</v>
      </c>
    </row>
    <row r="31" spans="1:16" ht="65.25" customHeight="1">
      <c r="A31" s="4" t="s">
        <v>56</v>
      </c>
      <c r="B31" s="3" t="s">
        <v>57</v>
      </c>
      <c r="C31" s="3" t="s">
        <v>96</v>
      </c>
      <c r="D31" s="3"/>
      <c r="E31" s="8" t="s">
        <v>26</v>
      </c>
      <c r="F31" s="8" t="s">
        <v>72</v>
      </c>
      <c r="G31" s="8" t="s">
        <v>74</v>
      </c>
      <c r="H31" s="10" t="s">
        <v>111</v>
      </c>
      <c r="I31" s="9" t="s">
        <v>30</v>
      </c>
      <c r="J31" s="11">
        <v>490</v>
      </c>
      <c r="K31" s="11">
        <v>490</v>
      </c>
      <c r="L31" s="11">
        <v>490</v>
      </c>
      <c r="M31" s="58"/>
      <c r="N31" s="3"/>
      <c r="O31" s="3"/>
      <c r="P31" s="5"/>
    </row>
    <row r="32" spans="1:16" ht="15.75" customHeight="1">
      <c r="A32" s="43" t="s">
        <v>101</v>
      </c>
      <c r="B32" s="44"/>
      <c r="C32" s="44"/>
      <c r="D32" s="44"/>
      <c r="E32" s="44"/>
      <c r="F32" s="44"/>
      <c r="G32" s="44"/>
      <c r="H32" s="44"/>
      <c r="I32" s="45"/>
      <c r="J32" s="11">
        <f>J30+J22+J18+J9</f>
        <v>51390.74</v>
      </c>
      <c r="K32" s="11">
        <f>K30+K22+K18+K9</f>
        <v>51390.74</v>
      </c>
      <c r="L32" s="11">
        <f>L30+L22+L18+L9</f>
        <v>51390.74</v>
      </c>
      <c r="M32" s="24"/>
      <c r="N32" s="19"/>
      <c r="O32" s="19"/>
      <c r="P32" s="5"/>
    </row>
    <row r="33" spans="1:16" ht="15.75" customHeight="1">
      <c r="A33" s="43" t="s">
        <v>103</v>
      </c>
      <c r="B33" s="44"/>
      <c r="C33" s="44"/>
      <c r="D33" s="44"/>
      <c r="E33" s="44"/>
      <c r="F33" s="44"/>
      <c r="G33" s="44"/>
      <c r="H33" s="44"/>
      <c r="I33" s="45"/>
      <c r="J33" s="11">
        <f>J32</f>
        <v>51390.74</v>
      </c>
      <c r="K33" s="11">
        <f t="shared" ref="K33:L33" si="13">K32</f>
        <v>51390.74</v>
      </c>
      <c r="L33" s="11">
        <f t="shared" si="13"/>
        <v>51390.74</v>
      </c>
      <c r="M33" s="20"/>
      <c r="N33" s="19"/>
      <c r="O33" s="19"/>
      <c r="P33" s="5"/>
    </row>
    <row r="35" spans="1:16" ht="15" customHeight="1">
      <c r="A35" s="46" t="s">
        <v>137</v>
      </c>
      <c r="B35" s="46"/>
      <c r="C35" s="46"/>
      <c r="D35" s="46"/>
      <c r="E35" s="46"/>
      <c r="F35" s="46"/>
      <c r="G35" s="46"/>
      <c r="I35" s="47"/>
      <c r="J35" s="47"/>
      <c r="K35" s="47"/>
      <c r="M35" s="50" t="s">
        <v>136</v>
      </c>
      <c r="N35" s="50"/>
      <c r="O35" s="50"/>
    </row>
  </sheetData>
  <mergeCells count="34">
    <mergeCell ref="M35:O35"/>
    <mergeCell ref="A21:P21"/>
    <mergeCell ref="A7:P7"/>
    <mergeCell ref="A8:P8"/>
    <mergeCell ref="A17:P17"/>
    <mergeCell ref="M22:M27"/>
    <mergeCell ref="N22:N27"/>
    <mergeCell ref="O22:O27"/>
    <mergeCell ref="P22:P27"/>
    <mergeCell ref="A29:P29"/>
    <mergeCell ref="M30:M31"/>
    <mergeCell ref="A32:I32"/>
    <mergeCell ref="A33:I33"/>
    <mergeCell ref="J5:J6"/>
    <mergeCell ref="K5:K6"/>
    <mergeCell ref="L5:L6"/>
    <mergeCell ref="A35:G35"/>
    <mergeCell ref="I35:K35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70866141732283472" right="0.27" top="0.54" bottom="0.36" header="0.5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topLeftCell="A7" workbookViewId="0">
      <selection activeCell="B10" sqref="B10"/>
    </sheetView>
  </sheetViews>
  <sheetFormatPr defaultRowHeight="1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>
      <c r="A1" s="1"/>
      <c r="B1" s="1"/>
      <c r="C1" s="1"/>
      <c r="D1" s="1"/>
      <c r="E1" s="1"/>
      <c r="F1" s="1"/>
      <c r="G1" s="1"/>
      <c r="H1" s="1"/>
      <c r="I1" s="1"/>
      <c r="J1" s="62" t="s">
        <v>140</v>
      </c>
      <c r="K1" s="62"/>
      <c r="L1" s="62"/>
      <c r="M1" s="62"/>
      <c r="N1" s="62"/>
      <c r="O1" s="62"/>
      <c r="P1" s="62"/>
    </row>
    <row r="2" spans="1:17" ht="33" customHeight="1">
      <c r="A2" s="52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3" hidden="1" customHeight="1"/>
    <row r="4" spans="1:17" ht="33" customHeight="1">
      <c r="A4" s="49" t="s">
        <v>4</v>
      </c>
      <c r="B4" s="49" t="s">
        <v>5</v>
      </c>
      <c r="C4" s="49" t="s">
        <v>6</v>
      </c>
      <c r="D4" s="49" t="s">
        <v>7</v>
      </c>
      <c r="E4" s="49" t="s">
        <v>8</v>
      </c>
      <c r="F4" s="49"/>
      <c r="G4" s="49"/>
      <c r="H4" s="49"/>
      <c r="I4" s="53" t="s">
        <v>9</v>
      </c>
      <c r="J4" s="49" t="s">
        <v>10</v>
      </c>
      <c r="K4" s="49"/>
      <c r="L4" s="49"/>
      <c r="M4" s="49" t="s">
        <v>11</v>
      </c>
      <c r="N4" s="49">
        <v>2018</v>
      </c>
      <c r="O4" s="49">
        <v>2019</v>
      </c>
      <c r="P4" s="49">
        <v>2020</v>
      </c>
    </row>
    <row r="5" spans="1:17">
      <c r="A5" s="49"/>
      <c r="B5" s="49"/>
      <c r="C5" s="49"/>
      <c r="D5" s="49"/>
      <c r="E5" s="49" t="s">
        <v>12</v>
      </c>
      <c r="F5" s="21" t="s">
        <v>13</v>
      </c>
      <c r="G5" s="49" t="s">
        <v>15</v>
      </c>
      <c r="H5" s="49" t="s">
        <v>16</v>
      </c>
      <c r="I5" s="54"/>
      <c r="J5" s="49">
        <v>2018</v>
      </c>
      <c r="K5" s="49">
        <v>2019</v>
      </c>
      <c r="L5" s="49">
        <v>2020</v>
      </c>
      <c r="M5" s="49"/>
      <c r="N5" s="49"/>
      <c r="O5" s="49"/>
      <c r="P5" s="49"/>
    </row>
    <row r="6" spans="1:17">
      <c r="A6" s="49"/>
      <c r="B6" s="49"/>
      <c r="C6" s="49"/>
      <c r="D6" s="49"/>
      <c r="E6" s="49"/>
      <c r="F6" s="21" t="s">
        <v>14</v>
      </c>
      <c r="G6" s="49"/>
      <c r="H6" s="49"/>
      <c r="I6" s="55"/>
      <c r="J6" s="49"/>
      <c r="K6" s="49"/>
      <c r="L6" s="49"/>
      <c r="M6" s="49"/>
      <c r="N6" s="49"/>
      <c r="O6" s="49"/>
      <c r="P6" s="49"/>
    </row>
    <row r="7" spans="1:17" ht="26.25" customHeight="1">
      <c r="A7" s="48" t="s">
        <v>88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7" ht="15" customHeight="1">
      <c r="A8" s="48" t="s">
        <v>87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7" ht="81" customHeight="1">
      <c r="A9" s="13" t="s">
        <v>17</v>
      </c>
      <c r="B9" s="13" t="s">
        <v>116</v>
      </c>
      <c r="C9" s="13" t="s">
        <v>79</v>
      </c>
      <c r="D9" s="13"/>
      <c r="E9" s="14" t="s">
        <v>26</v>
      </c>
      <c r="F9" s="14" t="s">
        <v>114</v>
      </c>
      <c r="G9" s="14" t="s">
        <v>76</v>
      </c>
      <c r="H9" s="15" t="s">
        <v>29</v>
      </c>
      <c r="I9" s="16" t="s">
        <v>30</v>
      </c>
      <c r="J9" s="22">
        <f>J10+J11</f>
        <v>5203.5599999999995</v>
      </c>
      <c r="K9" s="22">
        <f t="shared" ref="K9:L9" si="0">K10+K11</f>
        <v>5203.5599999999995</v>
      </c>
      <c r="L9" s="22">
        <f t="shared" si="0"/>
        <v>5203.5599999999995</v>
      </c>
      <c r="M9" s="56" t="s">
        <v>115</v>
      </c>
      <c r="N9" s="13">
        <v>120</v>
      </c>
      <c r="O9" s="13">
        <v>120</v>
      </c>
      <c r="P9" s="13">
        <v>120</v>
      </c>
      <c r="Q9" s="25"/>
    </row>
    <row r="10" spans="1:17" ht="91.5" customHeight="1">
      <c r="A10" s="4" t="s">
        <v>19</v>
      </c>
      <c r="B10" s="3" t="s">
        <v>117</v>
      </c>
      <c r="C10" s="3" t="s">
        <v>79</v>
      </c>
      <c r="D10" s="3"/>
      <c r="E10" s="8" t="s">
        <v>26</v>
      </c>
      <c r="F10" s="8" t="s">
        <v>114</v>
      </c>
      <c r="G10" s="8" t="s">
        <v>78</v>
      </c>
      <c r="H10" s="10" t="s">
        <v>112</v>
      </c>
      <c r="I10" s="9" t="s">
        <v>30</v>
      </c>
      <c r="J10" s="23">
        <f>1350.36</f>
        <v>1350.36</v>
      </c>
      <c r="K10" s="23">
        <f t="shared" ref="K10:L10" si="1">1350.36</f>
        <v>1350.36</v>
      </c>
      <c r="L10" s="23">
        <f t="shared" si="1"/>
        <v>1350.36</v>
      </c>
      <c r="M10" s="57"/>
      <c r="N10" s="9"/>
      <c r="O10" s="9"/>
      <c r="P10" s="9"/>
    </row>
    <row r="11" spans="1:17" ht="91.5" customHeight="1">
      <c r="A11" s="4" t="s">
        <v>20</v>
      </c>
      <c r="B11" s="3" t="s">
        <v>118</v>
      </c>
      <c r="C11" s="3" t="s">
        <v>79</v>
      </c>
      <c r="D11" s="3"/>
      <c r="E11" s="8" t="s">
        <v>26</v>
      </c>
      <c r="F11" s="8" t="s">
        <v>77</v>
      </c>
      <c r="G11" s="8" t="s">
        <v>78</v>
      </c>
      <c r="H11" s="10" t="s">
        <v>112</v>
      </c>
      <c r="I11" s="9" t="s">
        <v>30</v>
      </c>
      <c r="J11" s="23">
        <v>3853.2</v>
      </c>
      <c r="K11" s="23">
        <v>3853.2</v>
      </c>
      <c r="L11" s="23">
        <v>3853.2</v>
      </c>
      <c r="M11" s="58"/>
      <c r="N11" s="9"/>
      <c r="O11" s="9"/>
      <c r="P11" s="9"/>
    </row>
    <row r="12" spans="1:17" ht="15.75" customHeight="1">
      <c r="A12" s="43" t="s">
        <v>101</v>
      </c>
      <c r="B12" s="44"/>
      <c r="C12" s="44"/>
      <c r="D12" s="44"/>
      <c r="E12" s="44"/>
      <c r="F12" s="44"/>
      <c r="G12" s="44"/>
      <c r="H12" s="44"/>
      <c r="I12" s="45"/>
      <c r="J12" s="23">
        <f>J9</f>
        <v>5203.5599999999995</v>
      </c>
      <c r="K12" s="23">
        <f t="shared" ref="K12:L12" si="2">K9</f>
        <v>5203.5599999999995</v>
      </c>
      <c r="L12" s="23">
        <f t="shared" si="2"/>
        <v>5203.5599999999995</v>
      </c>
      <c r="M12" s="24"/>
      <c r="N12" s="19"/>
      <c r="O12" s="19"/>
      <c r="P12" s="5"/>
    </row>
    <row r="13" spans="1:17" ht="15.75" customHeight="1">
      <c r="A13" s="43" t="s">
        <v>103</v>
      </c>
      <c r="B13" s="44"/>
      <c r="C13" s="44"/>
      <c r="D13" s="44"/>
      <c r="E13" s="44"/>
      <c r="F13" s="44"/>
      <c r="G13" s="44"/>
      <c r="H13" s="44"/>
      <c r="I13" s="45"/>
      <c r="J13" s="23">
        <f>J12</f>
        <v>5203.5599999999995</v>
      </c>
      <c r="K13" s="23">
        <f t="shared" ref="K13:L13" si="3">K12</f>
        <v>5203.5599999999995</v>
      </c>
      <c r="L13" s="23">
        <f t="shared" si="3"/>
        <v>5203.5599999999995</v>
      </c>
      <c r="M13" s="20"/>
      <c r="N13" s="19"/>
      <c r="O13" s="19"/>
      <c r="P13" s="5"/>
    </row>
    <row r="16" spans="1:17" ht="15" customHeight="1">
      <c r="A16" s="46" t="s">
        <v>137</v>
      </c>
      <c r="B16" s="46"/>
      <c r="C16" s="46"/>
      <c r="D16" s="46"/>
      <c r="E16" s="46"/>
      <c r="F16" s="46"/>
      <c r="G16" s="46"/>
      <c r="I16" s="47"/>
      <c r="J16" s="47"/>
      <c r="K16" s="47"/>
      <c r="M16" s="50" t="s">
        <v>136</v>
      </c>
      <c r="N16" s="50"/>
      <c r="O16" s="50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E10" sqref="E10:G10"/>
    </sheetView>
  </sheetViews>
  <sheetFormatPr defaultRowHeight="1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>
      <c r="A1" s="1"/>
      <c r="B1" s="1"/>
      <c r="C1" s="1"/>
      <c r="D1" s="1"/>
      <c r="E1" s="1"/>
      <c r="F1" s="1"/>
      <c r="G1" s="1"/>
      <c r="H1" s="62" t="s">
        <v>141</v>
      </c>
      <c r="I1" s="62"/>
      <c r="J1" s="62"/>
      <c r="K1" s="62"/>
      <c r="L1" s="62"/>
      <c r="M1" s="62"/>
      <c r="N1" s="62"/>
      <c r="O1" s="12"/>
      <c r="P1" s="12"/>
    </row>
    <row r="2" spans="1:16" ht="15.75">
      <c r="A2" s="31"/>
    </row>
    <row r="3" spans="1:16" ht="15.75">
      <c r="A3" s="69" t="s">
        <v>124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ht="58.5" customHeight="1">
      <c r="A4" s="73" t="s">
        <v>133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6" ht="25.5" customHeight="1">
      <c r="A5" s="75" t="s">
        <v>143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ht="45.75" customHeight="1">
      <c r="A6" s="67" t="s">
        <v>125</v>
      </c>
      <c r="B6" s="67"/>
      <c r="C6" s="67"/>
      <c r="D6" s="67"/>
      <c r="E6" s="67" t="s">
        <v>126</v>
      </c>
      <c r="F6" s="67"/>
      <c r="G6" s="67"/>
      <c r="H6" s="67" t="s">
        <v>127</v>
      </c>
      <c r="I6" s="67" t="s">
        <v>128</v>
      </c>
      <c r="J6" s="66"/>
      <c r="K6" s="66"/>
      <c r="L6" s="66"/>
      <c r="M6" s="66"/>
      <c r="N6" s="66"/>
    </row>
    <row r="7" spans="1:16" ht="25.5" customHeight="1">
      <c r="A7" s="67"/>
      <c r="B7" s="67"/>
      <c r="C7" s="67"/>
      <c r="D7" s="67"/>
      <c r="E7" s="67"/>
      <c r="F7" s="67"/>
      <c r="G7" s="67"/>
      <c r="H7" s="67"/>
      <c r="I7" s="71">
        <v>2018</v>
      </c>
      <c r="J7" s="72"/>
      <c r="K7" s="71">
        <v>2019</v>
      </c>
      <c r="L7" s="72"/>
      <c r="M7" s="66">
        <v>2020</v>
      </c>
      <c r="N7" s="66"/>
    </row>
    <row r="8" spans="1:16" ht="26.25" customHeight="1">
      <c r="A8" s="77" t="s">
        <v>123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6" ht="36" customHeight="1">
      <c r="A9" s="63" t="s">
        <v>134</v>
      </c>
      <c r="B9" s="64"/>
      <c r="C9" s="64"/>
      <c r="D9" s="65"/>
      <c r="E9" s="63" t="s">
        <v>130</v>
      </c>
      <c r="F9" s="64"/>
      <c r="G9" s="65"/>
      <c r="H9" s="32" t="s">
        <v>129</v>
      </c>
      <c r="I9" s="66">
        <v>1690</v>
      </c>
      <c r="J9" s="66"/>
      <c r="K9" s="66">
        <v>1690</v>
      </c>
      <c r="L9" s="66"/>
      <c r="M9" s="66">
        <v>1690</v>
      </c>
      <c r="N9" s="66"/>
    </row>
    <row r="10" spans="1:16" ht="36" customHeight="1">
      <c r="A10" s="63" t="s">
        <v>135</v>
      </c>
      <c r="B10" s="64"/>
      <c r="C10" s="64"/>
      <c r="D10" s="65"/>
      <c r="E10" s="63" t="s">
        <v>131</v>
      </c>
      <c r="F10" s="64"/>
      <c r="G10" s="65"/>
      <c r="H10" s="32" t="s">
        <v>132</v>
      </c>
      <c r="I10" s="66">
        <v>120</v>
      </c>
      <c r="J10" s="66"/>
      <c r="K10" s="66">
        <v>120</v>
      </c>
      <c r="L10" s="66"/>
      <c r="M10" s="66">
        <v>120</v>
      </c>
      <c r="N10" s="66"/>
    </row>
    <row r="12" spans="1:16" ht="15" customHeight="1">
      <c r="A12" s="68" t="s">
        <v>137</v>
      </c>
      <c r="B12" s="68"/>
      <c r="C12" s="68"/>
      <c r="D12" s="68"/>
      <c r="E12" s="68"/>
      <c r="F12" s="68"/>
      <c r="G12" s="68"/>
      <c r="H12" s="47"/>
      <c r="I12" s="47"/>
      <c r="J12" s="47"/>
      <c r="K12" s="50" t="s">
        <v>136</v>
      </c>
      <c r="L12" s="50"/>
      <c r="M12" s="50"/>
      <c r="N12" s="50"/>
      <c r="O12" s="33"/>
    </row>
  </sheetData>
  <mergeCells count="25">
    <mergeCell ref="H1:N1"/>
    <mergeCell ref="A6:D7"/>
    <mergeCell ref="A12:G12"/>
    <mergeCell ref="H12:J12"/>
    <mergeCell ref="K12:N12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8:N8"/>
    <mergeCell ref="A9:D9"/>
    <mergeCell ref="E9:G9"/>
    <mergeCell ref="I9:J9"/>
    <mergeCell ref="K9:L9"/>
    <mergeCell ref="M9:N9"/>
    <mergeCell ref="A10:D10"/>
    <mergeCell ref="E10:G10"/>
    <mergeCell ref="I10:J10"/>
    <mergeCell ref="K10:L10"/>
    <mergeCell ref="M10:N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Ценилова</cp:lastModifiedBy>
  <cp:lastPrinted>2017-08-28T06:40:31Z</cp:lastPrinted>
  <dcterms:created xsi:type="dcterms:W3CDTF">2015-10-27T10:53:45Z</dcterms:created>
  <dcterms:modified xsi:type="dcterms:W3CDTF">2017-08-28T07:14:53Z</dcterms:modified>
</cp:coreProperties>
</file>