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Лист1" sheetId="1" r:id="rId1"/>
    <sheet name="Лист2" sheetId="2" r:id="rId2"/>
    <sheet name="Лист3" sheetId="3" r:id="rId3"/>
  </sheets>
  <definedNames>
    <definedName name="Z_374E1D5C_DCBE_428C_838E_D87F6F775097_.wvu.PrintTitles" localSheetId="0" hidden="1">'Лист1'!$6:$6</definedName>
    <definedName name="Z_801D423E_4F02_44DA_BF5B_5BF63EA8412C_.wvu.PrintTitles" localSheetId="0" hidden="1">'Лист1'!$6:$6</definedName>
    <definedName name="Z_E322D0B5_7BB1_4A7C_AC0A_6A12CE67236E_.wvu.PrintTitles" localSheetId="0" hidden="1">'Лист1'!$6:$6</definedName>
  </definedNames>
  <calcPr fullCalcOnLoad="1"/>
</workbook>
</file>

<file path=xl/sharedStrings.xml><?xml version="1.0" encoding="utf-8"?>
<sst xmlns="http://schemas.openxmlformats.org/spreadsheetml/2006/main" count="412" uniqueCount="197">
  <si>
    <t>Показатели, характеризующие объем оказываемых услуг (выполняемых работ) в натуральных показателях, К2</t>
  </si>
  <si>
    <t>Ед. изм. муници-пальной услуги</t>
  </si>
  <si>
    <t>Наименование</t>
  </si>
  <si>
    <t>Сведения об исполнении муниципального задания</t>
  </si>
  <si>
    <t>МБОУДОД ДООСЦ "Верба"</t>
  </si>
  <si>
    <t>МБОУДОД "ДЮСШООР"</t>
  </si>
  <si>
    <t>МБОУДОД "ДЮСШ "Ока"</t>
  </si>
  <si>
    <t>Комитет по физической культуре и спорту</t>
  </si>
  <si>
    <t>план</t>
  </si>
  <si>
    <t>факт</t>
  </si>
  <si>
    <t>% исп.</t>
  </si>
  <si>
    <t>МР 1 - Работа по организации и проведению в соответствии с календарным планом физкультурно-оздоровительных и спортивных мероприятий разного уровня: ниципального, регионального, всероссийского</t>
  </si>
  <si>
    <t>МР 2 - Работа по обеспечению доступа к спортивным объектам для свободного пользования в течение ограниченного времени</t>
  </si>
  <si>
    <t>МУ 2 - Организация летнего загородного отдыха</t>
  </si>
  <si>
    <t>МУ 1 - Предоставление в аренду субъектам малого предпринимательства нежилых помещений</t>
  </si>
  <si>
    <t>МУ 2 - Консалтинговые услуги</t>
  </si>
  <si>
    <t>МУ 3 - Оказание финансовой поддержки</t>
  </si>
  <si>
    <t>тыс. руб.</t>
  </si>
  <si>
    <t>кв. м.</t>
  </si>
  <si>
    <t xml:space="preserve">часы </t>
  </si>
  <si>
    <t>м3</t>
  </si>
  <si>
    <t>м2</t>
  </si>
  <si>
    <t>м</t>
  </si>
  <si>
    <t>т</t>
  </si>
  <si>
    <t>МР  8 - Очистка от мусора цветников  и газонов</t>
  </si>
  <si>
    <t>МР  7 - Полив зеленых насаждений</t>
  </si>
  <si>
    <t>МР  6 - Выкашивание газонов</t>
  </si>
  <si>
    <t>МР  5 - Омолаживание живой изгороди</t>
  </si>
  <si>
    <t>МР  3 - Валка (снос) деревьев и кустарников</t>
  </si>
  <si>
    <t>МР  1 - Посадка деревьев и кустарников</t>
  </si>
  <si>
    <t>га</t>
  </si>
  <si>
    <t>минуты</t>
  </si>
  <si>
    <t>полосы</t>
  </si>
  <si>
    <t>МАУ ТРК "Муромский меридиан"</t>
  </si>
  <si>
    <t>МБУ "Благоустройство"</t>
  </si>
  <si>
    <t>всего по спорткомитету</t>
  </si>
  <si>
    <t>шт.</t>
  </si>
  <si>
    <t>МР  2 - Подрезка деревьев и кустарников</t>
  </si>
  <si>
    <t xml:space="preserve">МР  4 - Очистка площадей от кустарников и     мелколесья             </t>
  </si>
  <si>
    <t>МУ 1 - Предоставление эфирного времени на телевидении для освещения вопросов местного самоуправления округа Муром</t>
  </si>
  <si>
    <t>всего по КУМИ</t>
  </si>
  <si>
    <t>Управление образования</t>
  </si>
  <si>
    <t>кол-во мероприятий</t>
  </si>
  <si>
    <t>Управление культуры</t>
  </si>
  <si>
    <t>МБОУДОД ДШИ№1</t>
  </si>
  <si>
    <t xml:space="preserve">МУ 1 - Предоставление дополнительного образования </t>
  </si>
  <si>
    <t>МБОУДОД ДШИ№2</t>
  </si>
  <si>
    <t>МБОУДОД ДМШ№3</t>
  </si>
  <si>
    <t>количество обучающихся (чел.)</t>
  </si>
  <si>
    <t>МБОУДОД ДХШ</t>
  </si>
  <si>
    <t>МБУК ДК им.1100-летия г.Мурома</t>
  </si>
  <si>
    <t>МБУК ДК "Вербовский"</t>
  </si>
  <si>
    <t>МБУК Дом Народного Творчества</t>
  </si>
  <si>
    <t>МБУК ПО "Парк"</t>
  </si>
  <si>
    <t>МБУК "Централизованная библиотечная система округа Муром"</t>
  </si>
  <si>
    <t>МУ 1 - Библиотечное, библиографическое и информационное обслуживание пользователей библиотеки</t>
  </si>
  <si>
    <t>МУ 2 - Предоставление доступа к оцифрованным изданиям, хранящимся в библиотеках, с учетом соблюдения требований законодательства Российской Федерации об авторских и смежных  правах</t>
  </si>
  <si>
    <t>объем фонда электронной бибилиотеки (ед.)</t>
  </si>
  <si>
    <t>МУ 3 - Предоставление доступа к справочно-поисковому аппарату библиотек, базам данных</t>
  </si>
  <si>
    <t>количество внесенных в электронный каталог библиографических записей (ед.)</t>
  </si>
  <si>
    <t>МР 1 - Формирование, учет и сохранение фондов библиотеки, библиографическая обработка документов и организация каталогов</t>
  </si>
  <si>
    <t>МАУК Дирекция массовых и праздничных мероприятий</t>
  </si>
  <si>
    <t>количество мероприятий</t>
  </si>
  <si>
    <t>МР 1 - проведение фестивалей, выставок, смотров, конкурсов, конференций и иных программных мероприятий силами учреждения</t>
  </si>
  <si>
    <t>всего по МАУ ТРК "Муромский меридиан"</t>
  </si>
  <si>
    <t>всего по управлению культуры</t>
  </si>
  <si>
    <t>ВСЕГО по бюджету</t>
  </si>
  <si>
    <t>Комитет по делам молодежи</t>
  </si>
  <si>
    <t>всего по управлению образования</t>
  </si>
  <si>
    <t>всего по комитету молодежи</t>
  </si>
  <si>
    <t>МУ 1-Предоставление общедоступного и бесплатного дошкольного образования в учреждениях, реализующих основную общеобразовательную программу дошкольного образования</t>
  </si>
  <si>
    <t>МБДОУ"Детский сад № 1"</t>
  </si>
  <si>
    <t>МБДОУ"Детский сад №3 "</t>
  </si>
  <si>
    <t>МБДОУ"Детский сад № 4"</t>
  </si>
  <si>
    <t>МБДОУ"Детский сад №5 "</t>
  </si>
  <si>
    <t>МБДОУ"Детский сад №6"</t>
  </si>
  <si>
    <t>МБДОУ"Детский сад №6 "пос. Механизаторов</t>
  </si>
  <si>
    <t>МБДОУ"Детский сад №7"с.Дмитриевская Слобода</t>
  </si>
  <si>
    <t>МБДОУ"Детский сад №8"</t>
  </si>
  <si>
    <t>МБДОУ"Детский сад №9"</t>
  </si>
  <si>
    <t>МБДОУ"Детский сад №13"</t>
  </si>
  <si>
    <t>МБДОУ"Детский сад №14"</t>
  </si>
  <si>
    <t>МБДОУ"Детский сад №26 комбинированного вида"</t>
  </si>
  <si>
    <t>МБДОУ"Детский сад № 29"</t>
  </si>
  <si>
    <t>МБДОУ"Детский сад №30"</t>
  </si>
  <si>
    <t>МБДОУ"Детский сад №32"</t>
  </si>
  <si>
    <t>МБДОУ"Детский сад №33"</t>
  </si>
  <si>
    <t>МБДОУ"Детский сад №36"</t>
  </si>
  <si>
    <t>МБДОУ"Детский сад №38"</t>
  </si>
  <si>
    <t>МБДОУ"Детский сад №39"</t>
  </si>
  <si>
    <t>МБДОУ"Детский сад №40"</t>
  </si>
  <si>
    <t>МБДОУ"Детский сад №43"</t>
  </si>
  <si>
    <t>МБДОУ"Детский сад №45"</t>
  </si>
  <si>
    <t>МБДОУ"Детский сад №48"</t>
  </si>
  <si>
    <t>МБДОУ"Детский сад №49"</t>
  </si>
  <si>
    <t>МБДОУ"Детский сад № 50"</t>
  </si>
  <si>
    <t>МБДОУ"Детский сад № 51"</t>
  </si>
  <si>
    <t>МБДОУ"Детский сад №52"</t>
  </si>
  <si>
    <t>МБДОУ"Детский сад №53"</t>
  </si>
  <si>
    <t>МБДОУ"Детский сад №54"</t>
  </si>
  <si>
    <t>МБДОУ"Детский сад №62 комбинированного вида"</t>
  </si>
  <si>
    <t>МБДОУ"Детский сад №64"</t>
  </si>
  <si>
    <t>МБДОУ"Детский сад №81"</t>
  </si>
  <si>
    <t>МБДОУ"Детский сад №90"</t>
  </si>
  <si>
    <t>МБДОУ"Детский сад №94"</t>
  </si>
  <si>
    <t>МБДОУ"Детский сад №158"</t>
  </si>
  <si>
    <t>МБДОУ"Детский сад №20"пос.Войкова</t>
  </si>
  <si>
    <t>кол-во воспитанников (чел.)</t>
  </si>
  <si>
    <t>МУ 1-Предоставление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общеобразовательных школах и начальных школах-детских садах</t>
  </si>
  <si>
    <t>кол-во обучающихся (чел.)</t>
  </si>
  <si>
    <t>МБОУ СОШ №1</t>
  </si>
  <si>
    <t>МБОУ СОШ №2</t>
  </si>
  <si>
    <t>МБОУ СОШ №3</t>
  </si>
  <si>
    <t>МБОУ СОШ №4</t>
  </si>
  <si>
    <t>МБОУ СОШ №6</t>
  </si>
  <si>
    <t>МБОУ СОШ №7</t>
  </si>
  <si>
    <t>МБОУ СОШ №8</t>
  </si>
  <si>
    <t>МБОУ СОШ №10</t>
  </si>
  <si>
    <t>МБОУ СОШ №13</t>
  </si>
  <si>
    <t>МБОУ НОШ №14</t>
  </si>
  <si>
    <t>МБОУ СОШ №15</t>
  </si>
  <si>
    <t>МБОУ СОШ №16</t>
  </si>
  <si>
    <t>МБОУ СОШ №18</t>
  </si>
  <si>
    <t>МБОУ СОШ №19</t>
  </si>
  <si>
    <t>МБОУ СОШ №20</t>
  </si>
  <si>
    <t>МБОУ СОШ №28</t>
  </si>
  <si>
    <t>МБОУ ООШ №33</t>
  </si>
  <si>
    <t>МБОУ "Якиманско-Слободская СОШ"</t>
  </si>
  <si>
    <t>МБОУ ДОД ЦВР</t>
  </si>
  <si>
    <t>МУ 1-Предоставление дополнительного образования в общеобразовательных школах и учреждениях дополнительного образования</t>
  </si>
  <si>
    <t>МБОУ МУК№1</t>
  </si>
  <si>
    <t>МУ 1-Предоставление образования по программам профессиональной подготовки в учебно-производственных мастерских общеобразовательных школ и в межшкольных учебных комбинатах</t>
  </si>
  <si>
    <t>МКОУДОД ДООЦ</t>
  </si>
  <si>
    <t>МБОУ ДОД ЦРТДЮ "Орленок"</t>
  </si>
  <si>
    <t>Показатели, характери-зующие качество оказываемых муниципаль-ных услуг (выполняе-мых работ), К3</t>
  </si>
  <si>
    <t>Итоговая оценка исп. муници-пального задания , %</t>
  </si>
  <si>
    <t>Комитет по управлению муниципальным имуществом (МБУ "Муромский бизнес-инкубатор)</t>
  </si>
  <si>
    <t>количество фонда (ед.)</t>
  </si>
  <si>
    <t xml:space="preserve">Полнота и эффективность использования средств бюджета округа (тыс.руб.) на выполнение муниципального задания ,  К1 </t>
  </si>
  <si>
    <t>чел.</t>
  </si>
  <si>
    <t>МР  9 - Побелка деревьев</t>
  </si>
  <si>
    <t>МР 10- Стрижка цветочных бордюров</t>
  </si>
  <si>
    <t>МР 11 - Прополка и рыхление цветников и газонов</t>
  </si>
  <si>
    <t>МР 12 - Корчевка пней</t>
  </si>
  <si>
    <t>МР 13 - Содержание оранжереи</t>
  </si>
  <si>
    <t xml:space="preserve">МР 14 - Устройство цветников </t>
  </si>
  <si>
    <t>МР 15 - Устройство газонов</t>
  </si>
  <si>
    <t>МР 16 - Санитарная очистка зеленый зоны</t>
  </si>
  <si>
    <t xml:space="preserve">МР 17 - Содержание лестниц </t>
  </si>
  <si>
    <t>МР 18 - Содержание мостов</t>
  </si>
  <si>
    <t>МР 19 - Содержание родников</t>
  </si>
  <si>
    <t xml:space="preserve">МР 20 - Содержание платьемойки </t>
  </si>
  <si>
    <t>МР 21 - Содержание городского табло</t>
  </si>
  <si>
    <t xml:space="preserve">МР 22 - Очистка прудов </t>
  </si>
  <si>
    <t>МР 23 - Ремонт заборов</t>
  </si>
  <si>
    <t>МР 24 - Ремонт скамеек</t>
  </si>
  <si>
    <t>МР 25 - Ремонт ограждений</t>
  </si>
  <si>
    <t xml:space="preserve">МР 26 - Ремонт родников </t>
  </si>
  <si>
    <t>МР 27 - Ремонт платьемойки</t>
  </si>
  <si>
    <t>МР 28 - Ремонт купальни</t>
  </si>
  <si>
    <t xml:space="preserve">МР 29 - Ремонт лестниц </t>
  </si>
  <si>
    <t>МР 30 - Ремонт мостов</t>
  </si>
  <si>
    <t>МР 31 - Ремонт памятников, стелл, монументов</t>
  </si>
  <si>
    <t>МР 32 - Ремонт автобусных остановок</t>
  </si>
  <si>
    <t>МР 33 - Ремонт урн</t>
  </si>
  <si>
    <t>МР 34 - Устройство и разборка оборудования зоны отдыха</t>
  </si>
  <si>
    <t>МР 35 - Содержание площадей, скверов, памятников</t>
  </si>
  <si>
    <t xml:space="preserve">МР 36  - Содержание лесопарковой зоны </t>
  </si>
  <si>
    <t>МР 37  - Подготовка к праздникам</t>
  </si>
  <si>
    <t>МР 38  - Содержание зоны отдыха</t>
  </si>
  <si>
    <t>МР 39  - установка елки</t>
  </si>
  <si>
    <t>МР 40  - организация временных общественных работ для подростков и молодежи по благоустройству</t>
  </si>
  <si>
    <t>МУ 2 - Организация отдыха и оздоровление детей</t>
  </si>
  <si>
    <t>количество отдыхающих (чел.)</t>
  </si>
  <si>
    <t>по учреждениям округа Муром за 2014 год</t>
  </si>
  <si>
    <t>МУ 2 - Предоставление печатных площадей в газете "Муромский край" для освещения вопросов местного самоуправления округа Муром</t>
  </si>
  <si>
    <t>МУ 3 - Предоставление печатных площадей в газете  "Ва-Банк" для освещения вопросов местного самоуправления округа Муром</t>
  </si>
  <si>
    <t>МР 41  - природоохранные мероприятия по ликвидации несанкционированных свалок</t>
  </si>
  <si>
    <t>всего по МБУ "Благоустройству"</t>
  </si>
  <si>
    <t>МУ 1 - Организация деятельности клубных формирований</t>
  </si>
  <si>
    <t>количество клубных формирования (ед.)</t>
  </si>
  <si>
    <t>МР 1 - Организация и проведение культурно-массовых мероприятий</t>
  </si>
  <si>
    <t>количество мероприятий (ед.)</t>
  </si>
  <si>
    <t>МР 2 - Формирование фондов, изучение, хранение изделий народного творчества</t>
  </si>
  <si>
    <t>МР 2 - Сохранение и реконструкция садовопарковой среды, лесопарковых угодий</t>
  </si>
  <si>
    <t>площадь территории (кв.м.)</t>
  </si>
  <si>
    <t>количество зарегистрированных пользователей (тыс.чел.)</t>
  </si>
  <si>
    <t>объем фондов (тыс.ед.)</t>
  </si>
  <si>
    <t>МУ 1 - Реализация программ доп.образования детей физкультурно-оздоровительной направленности</t>
  </si>
  <si>
    <t xml:space="preserve">часы доступа  </t>
  </si>
  <si>
    <t>численность учащихся</t>
  </si>
  <si>
    <t>количество детей</t>
  </si>
  <si>
    <t xml:space="preserve">часы доступа </t>
  </si>
  <si>
    <t>МР 3 - Обеспечение участия сборных команд округа по футболу в региональных и всероссийских соревнованиях</t>
  </si>
  <si>
    <t>количество сборных команд (ед.)</t>
  </si>
  <si>
    <t>МУ 2-Предоставление дополнительного образования в общеобразовательных школах и учреждениях дополнительного образования</t>
  </si>
  <si>
    <t>МБОУ "ООШ №12"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</si>
</sst>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"/>
    <numFmt numFmtId="174" formatCode="[$-FC19]d\ mmmm\ yyyy\ &quot;г.&quot;"/>
    <numFmt numFmtId="175" formatCode="#,##0.000"/>
    <numFmt numFmtId="176" formatCode="#,##0.0000"/>
    <numFmt numFmtId="177" formatCode="#,##0.00000"/>
  </numFmts>
  <fonts count="4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8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73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68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8" fontId="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1"/>
  <sheetViews>
    <sheetView tabSelected="1" zoomScale="110" zoomScaleNormal="110" zoomScalePageLayoutView="0" workbookViewId="0" topLeftCell="A1">
      <pane ySplit="5" topLeftCell="A16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44.75390625" style="20" customWidth="1"/>
    <col min="2" max="2" width="15.125" style="20" customWidth="1"/>
    <col min="3" max="3" width="12.25390625" style="20" customWidth="1"/>
    <col min="4" max="4" width="13.125" style="20" customWidth="1"/>
    <col min="5" max="5" width="9.375" style="20" customWidth="1"/>
    <col min="6" max="6" width="11.375" style="20" customWidth="1"/>
    <col min="7" max="7" width="10.375" style="20" customWidth="1"/>
    <col min="8" max="8" width="9.375" style="20" customWidth="1"/>
    <col min="9" max="9" width="13.375" style="20" customWidth="1"/>
    <col min="10" max="10" width="12.625" style="20" customWidth="1"/>
    <col min="11" max="16384" width="9.125" style="20" customWidth="1"/>
  </cols>
  <sheetData>
    <row r="1" spans="1:10" ht="19.5">
      <c r="A1" s="58" t="s">
        <v>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9.5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2.7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ht="149.25" customHeight="1">
      <c r="A4" s="60" t="s">
        <v>2</v>
      </c>
      <c r="B4" s="60" t="s">
        <v>1</v>
      </c>
      <c r="C4" s="60" t="s">
        <v>138</v>
      </c>
      <c r="D4" s="60"/>
      <c r="E4" s="60"/>
      <c r="F4" s="60" t="s">
        <v>0</v>
      </c>
      <c r="G4" s="60"/>
      <c r="H4" s="60"/>
      <c r="I4" s="4" t="s">
        <v>134</v>
      </c>
      <c r="J4" s="60" t="s">
        <v>135</v>
      </c>
    </row>
    <row r="5" spans="1:10" ht="15">
      <c r="A5" s="60"/>
      <c r="B5" s="60"/>
      <c r="C5" s="4" t="s">
        <v>8</v>
      </c>
      <c r="D5" s="4" t="s">
        <v>9</v>
      </c>
      <c r="E5" s="4" t="s">
        <v>10</v>
      </c>
      <c r="F5" s="4" t="s">
        <v>8</v>
      </c>
      <c r="G5" s="4" t="s">
        <v>9</v>
      </c>
      <c r="H5" s="4" t="s">
        <v>10</v>
      </c>
      <c r="I5" s="4" t="s">
        <v>10</v>
      </c>
      <c r="J5" s="60"/>
    </row>
    <row r="6" spans="1:10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5.75">
      <c r="A7" s="61" t="s">
        <v>7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5.75" customHeight="1">
      <c r="A8" s="5" t="s">
        <v>4</v>
      </c>
      <c r="B8" s="62"/>
      <c r="C8" s="62"/>
      <c r="D8" s="62"/>
      <c r="E8" s="62"/>
      <c r="F8" s="62"/>
      <c r="G8" s="62"/>
      <c r="H8" s="62"/>
      <c r="I8" s="62"/>
      <c r="J8" s="62"/>
    </row>
    <row r="9" spans="1:10" ht="40.5" customHeight="1">
      <c r="A9" s="3" t="s">
        <v>188</v>
      </c>
      <c r="B9" s="4" t="s">
        <v>190</v>
      </c>
      <c r="C9" s="10">
        <v>9664.689</v>
      </c>
      <c r="D9" s="10">
        <v>9664.687</v>
      </c>
      <c r="E9" s="2">
        <f>SUM(C9/D9*100)</f>
        <v>100.00002069389313</v>
      </c>
      <c r="F9" s="1">
        <v>465</v>
      </c>
      <c r="G9" s="1">
        <v>464</v>
      </c>
      <c r="H9" s="2">
        <f>SUM(G9/F9)*100</f>
        <v>99.78494623655914</v>
      </c>
      <c r="I9" s="2">
        <v>97.3</v>
      </c>
      <c r="J9" s="2">
        <f>SUM(E9+H9+I9)/3</f>
        <v>99.02832231015076</v>
      </c>
    </row>
    <row r="10" spans="1:10" ht="66" customHeight="1">
      <c r="A10" s="3" t="s">
        <v>11</v>
      </c>
      <c r="B10" s="4" t="s">
        <v>42</v>
      </c>
      <c r="C10" s="10">
        <v>2647.86</v>
      </c>
      <c r="D10" s="10">
        <v>2647.859</v>
      </c>
      <c r="E10" s="2">
        <f>SUM(C10/D10*100)</f>
        <v>100.00003776636144</v>
      </c>
      <c r="F10" s="1">
        <v>32</v>
      </c>
      <c r="G10" s="1">
        <v>32</v>
      </c>
      <c r="H10" s="2">
        <f aca="true" t="shared" si="0" ref="H10:H72">SUM(G10/F10)*100</f>
        <v>100</v>
      </c>
      <c r="I10" s="2">
        <v>100</v>
      </c>
      <c r="J10" s="2">
        <f>SUM(E10+H10+I10)/3</f>
        <v>100.00001258878716</v>
      </c>
    </row>
    <row r="11" spans="1:10" ht="29.25" customHeight="1">
      <c r="A11" s="3" t="s">
        <v>12</v>
      </c>
      <c r="B11" s="4" t="s">
        <v>189</v>
      </c>
      <c r="C11" s="10">
        <v>926.751</v>
      </c>
      <c r="D11" s="10">
        <v>926.751</v>
      </c>
      <c r="E11" s="2">
        <f>SUM(C11/D11*100)</f>
        <v>100</v>
      </c>
      <c r="F11" s="1">
        <v>741</v>
      </c>
      <c r="G11" s="1">
        <v>741</v>
      </c>
      <c r="H11" s="2">
        <f t="shared" si="0"/>
        <v>100</v>
      </c>
      <c r="I11" s="2">
        <v>100</v>
      </c>
      <c r="J11" s="2">
        <v>100</v>
      </c>
    </row>
    <row r="12" spans="1:10" ht="15.75">
      <c r="A12" s="5" t="s">
        <v>5</v>
      </c>
      <c r="B12" s="62"/>
      <c r="C12" s="62"/>
      <c r="D12" s="62"/>
      <c r="E12" s="62"/>
      <c r="F12" s="62"/>
      <c r="G12" s="62"/>
      <c r="H12" s="62"/>
      <c r="I12" s="62"/>
      <c r="J12" s="62"/>
    </row>
    <row r="13" spans="1:10" ht="30">
      <c r="A13" s="3" t="s">
        <v>188</v>
      </c>
      <c r="B13" s="4" t="s">
        <v>190</v>
      </c>
      <c r="C13" s="10">
        <v>19699.269</v>
      </c>
      <c r="D13" s="10">
        <v>19699.269</v>
      </c>
      <c r="E13" s="2">
        <f>SUM(C13/D13*100)</f>
        <v>100</v>
      </c>
      <c r="F13" s="11">
        <v>2685</v>
      </c>
      <c r="G13" s="11">
        <v>2665</v>
      </c>
      <c r="H13" s="2">
        <f t="shared" si="0"/>
        <v>99.25512104283054</v>
      </c>
      <c r="I13" s="2">
        <v>100</v>
      </c>
      <c r="J13" s="2">
        <f>SUM(E13+H13+I13)/3</f>
        <v>99.75170701427685</v>
      </c>
    </row>
    <row r="14" spans="1:10" ht="28.5" customHeight="1">
      <c r="A14" s="3" t="s">
        <v>13</v>
      </c>
      <c r="B14" s="4" t="s">
        <v>191</v>
      </c>
      <c r="C14" s="10">
        <v>834.6</v>
      </c>
      <c r="D14" s="10">
        <v>834.599</v>
      </c>
      <c r="E14" s="2">
        <f>SUM(C14/D14*100)</f>
        <v>100.0001198180204</v>
      </c>
      <c r="F14" s="1">
        <v>430</v>
      </c>
      <c r="G14" s="1">
        <v>430</v>
      </c>
      <c r="H14" s="2">
        <f t="shared" si="0"/>
        <v>100</v>
      </c>
      <c r="I14" s="2">
        <v>99.6</v>
      </c>
      <c r="J14" s="2">
        <f>SUM(E14+H14+I14)/3</f>
        <v>99.8667066060068</v>
      </c>
    </row>
    <row r="15" spans="1:10" ht="63.75">
      <c r="A15" s="3" t="s">
        <v>11</v>
      </c>
      <c r="B15" s="4" t="s">
        <v>42</v>
      </c>
      <c r="C15" s="10">
        <v>5397.06</v>
      </c>
      <c r="D15" s="10">
        <v>5397.06</v>
      </c>
      <c r="E15" s="2">
        <f>SUM(C15/D15*100)</f>
        <v>100</v>
      </c>
      <c r="F15" s="1">
        <v>44</v>
      </c>
      <c r="G15" s="1">
        <v>44</v>
      </c>
      <c r="H15" s="2">
        <f t="shared" si="0"/>
        <v>100</v>
      </c>
      <c r="I15" s="2">
        <v>100.2</v>
      </c>
      <c r="J15" s="2">
        <f>SUM(E15+H15+I15)/3</f>
        <v>100.06666666666666</v>
      </c>
    </row>
    <row r="16" spans="1:10" ht="42" customHeight="1">
      <c r="A16" s="3" t="s">
        <v>12</v>
      </c>
      <c r="B16" s="4" t="s">
        <v>192</v>
      </c>
      <c r="C16" s="10">
        <v>1888.971</v>
      </c>
      <c r="D16" s="10">
        <v>1888.971</v>
      </c>
      <c r="E16" s="2">
        <f>SUM(C16/D16*100)</f>
        <v>100</v>
      </c>
      <c r="F16" s="1">
        <v>741</v>
      </c>
      <c r="G16" s="1">
        <v>741</v>
      </c>
      <c r="H16" s="2">
        <f t="shared" si="0"/>
        <v>100</v>
      </c>
      <c r="I16" s="2">
        <v>100</v>
      </c>
      <c r="J16" s="2">
        <f>SUM(E16+H16+I16)/3</f>
        <v>100</v>
      </c>
    </row>
    <row r="17" spans="1:10" ht="15.75" customHeight="1">
      <c r="A17" s="5" t="s">
        <v>6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0" ht="40.5" customHeight="1">
      <c r="A18" s="3" t="s">
        <v>188</v>
      </c>
      <c r="B18" s="4" t="s">
        <v>190</v>
      </c>
      <c r="C18" s="10">
        <v>33610.733</v>
      </c>
      <c r="D18" s="10">
        <v>33610.73</v>
      </c>
      <c r="E18" s="2">
        <f>SUM(C18/D18*100)</f>
        <v>100.00000892572103</v>
      </c>
      <c r="F18" s="11">
        <v>1400</v>
      </c>
      <c r="G18" s="11">
        <v>1400</v>
      </c>
      <c r="H18" s="2">
        <f t="shared" si="0"/>
        <v>100</v>
      </c>
      <c r="I18" s="2">
        <v>100.2</v>
      </c>
      <c r="J18" s="2">
        <f>SUM(E18+H18+I18)/3</f>
        <v>100.06666964190701</v>
      </c>
    </row>
    <row r="19" spans="1:10" ht="63.75">
      <c r="A19" s="3" t="s">
        <v>11</v>
      </c>
      <c r="B19" s="4" t="s">
        <v>42</v>
      </c>
      <c r="C19" s="10">
        <v>9208.42</v>
      </c>
      <c r="D19" s="10">
        <v>9208.419</v>
      </c>
      <c r="E19" s="2">
        <f>SUM(C19/D19*100)</f>
        <v>100.00001085962748</v>
      </c>
      <c r="F19" s="11">
        <v>122</v>
      </c>
      <c r="G19" s="11">
        <v>122</v>
      </c>
      <c r="H19" s="2">
        <f t="shared" si="0"/>
        <v>100</v>
      </c>
      <c r="I19" s="2">
        <v>100.3</v>
      </c>
      <c r="J19" s="2">
        <f>SUM(E19+H19+I19)/3</f>
        <v>100.10000361987584</v>
      </c>
    </row>
    <row r="20" spans="1:10" ht="40.5" customHeight="1">
      <c r="A20" s="3" t="s">
        <v>12</v>
      </c>
      <c r="B20" s="4" t="s">
        <v>192</v>
      </c>
      <c r="C20" s="10">
        <v>3222.947</v>
      </c>
      <c r="D20" s="10">
        <v>3222.947</v>
      </c>
      <c r="E20" s="2">
        <f>SUM(D20/C20*100)</f>
        <v>100</v>
      </c>
      <c r="F20" s="11">
        <v>4280</v>
      </c>
      <c r="G20" s="11">
        <v>4270</v>
      </c>
      <c r="H20" s="2">
        <f t="shared" si="0"/>
        <v>99.76635514018692</v>
      </c>
      <c r="I20" s="2">
        <v>100</v>
      </c>
      <c r="J20" s="2">
        <f>SUM(E20+H20+I20)/3</f>
        <v>99.92211838006232</v>
      </c>
    </row>
    <row r="21" spans="1:10" ht="39.75" customHeight="1">
      <c r="A21" s="3" t="s">
        <v>193</v>
      </c>
      <c r="B21" s="4" t="s">
        <v>194</v>
      </c>
      <c r="C21" s="10">
        <v>1565</v>
      </c>
      <c r="D21" s="10">
        <v>1564.946</v>
      </c>
      <c r="E21" s="2">
        <f>SUM(D21/C21*100)</f>
        <v>99.99654952076676</v>
      </c>
      <c r="F21" s="11">
        <v>3</v>
      </c>
      <c r="G21" s="11">
        <v>3</v>
      </c>
      <c r="H21" s="2">
        <f>SUM(G21/F21)*100</f>
        <v>100</v>
      </c>
      <c r="I21" s="2">
        <v>100</v>
      </c>
      <c r="J21" s="2">
        <f>SUM(E21+H21+I21)/3</f>
        <v>99.99884984025557</v>
      </c>
    </row>
    <row r="22" spans="1:10" ht="15.75">
      <c r="A22" s="13" t="s">
        <v>35</v>
      </c>
      <c r="B22" s="4"/>
      <c r="C22" s="21">
        <f>SUM(C9+C10+C11+C13+C14+C15+C16+C18+C19+C20+C21)</f>
        <v>88666.29999999999</v>
      </c>
      <c r="D22" s="21">
        <f>SUM(D9+D10+D11+D13+D14+D15+D16+D18+D19+D20+D21)</f>
        <v>88666.238</v>
      </c>
      <c r="E22" s="22">
        <f>SUM(C22/D22*100)</f>
        <v>100.00006992515007</v>
      </c>
      <c r="F22" s="11"/>
      <c r="G22" s="11"/>
      <c r="H22" s="9">
        <f>(H9+H10+H11+H13+H14+H15+H16+H18+H19+H20+H21)/11</f>
        <v>99.89149294723421</v>
      </c>
      <c r="I22" s="9"/>
      <c r="J22" s="19">
        <v>99.9</v>
      </c>
    </row>
    <row r="23" spans="1:10" ht="15.75" customHeight="1">
      <c r="A23" s="65" t="s">
        <v>136</v>
      </c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25.5">
      <c r="A24" s="3" t="s">
        <v>14</v>
      </c>
      <c r="B24" s="4" t="s">
        <v>18</v>
      </c>
      <c r="C24" s="16">
        <v>817</v>
      </c>
      <c r="D24" s="16">
        <v>817</v>
      </c>
      <c r="E24" s="16">
        <f>SUM(C24/D24*100)</f>
        <v>100</v>
      </c>
      <c r="F24" s="27">
        <v>237.63</v>
      </c>
      <c r="G24" s="27">
        <v>237.63</v>
      </c>
      <c r="H24" s="10">
        <f t="shared" si="0"/>
        <v>100</v>
      </c>
      <c r="I24" s="10">
        <v>97</v>
      </c>
      <c r="J24" s="16">
        <f>SUM(E24+H24+I24)/3</f>
        <v>99</v>
      </c>
    </row>
    <row r="25" spans="1:10" ht="15.75">
      <c r="A25" s="3" t="s">
        <v>15</v>
      </c>
      <c r="B25" s="4" t="s">
        <v>19</v>
      </c>
      <c r="C25" s="16">
        <v>472</v>
      </c>
      <c r="D25" s="16">
        <v>472</v>
      </c>
      <c r="E25" s="16">
        <f>SUM(C25/D25*100)</f>
        <v>100</v>
      </c>
      <c r="F25" s="11">
        <v>6000</v>
      </c>
      <c r="G25" s="11">
        <v>6000</v>
      </c>
      <c r="H25" s="10">
        <f t="shared" si="0"/>
        <v>100</v>
      </c>
      <c r="I25" s="10">
        <v>100</v>
      </c>
      <c r="J25" s="10">
        <f>SUM(E25+H25+I25)/3</f>
        <v>100</v>
      </c>
    </row>
    <row r="26" spans="1:10" ht="15.75">
      <c r="A26" s="3" t="s">
        <v>16</v>
      </c>
      <c r="B26" s="4" t="s">
        <v>17</v>
      </c>
      <c r="C26" s="16">
        <v>600</v>
      </c>
      <c r="D26" s="16">
        <v>600</v>
      </c>
      <c r="E26" s="16">
        <f>SUM(C26/D26*100)</f>
        <v>100</v>
      </c>
      <c r="F26" s="16">
        <v>2</v>
      </c>
      <c r="G26" s="16">
        <v>2</v>
      </c>
      <c r="H26" s="10">
        <f t="shared" si="0"/>
        <v>100</v>
      </c>
      <c r="I26" s="10">
        <v>100</v>
      </c>
      <c r="J26" s="10">
        <f>SUM(E26+H26+I26)/3</f>
        <v>100</v>
      </c>
    </row>
    <row r="27" spans="1:10" ht="15.75">
      <c r="A27" s="13" t="s">
        <v>40</v>
      </c>
      <c r="B27" s="8"/>
      <c r="C27" s="17">
        <f>SUM(C24:C26)</f>
        <v>1889</v>
      </c>
      <c r="D27" s="17">
        <f>SUM(D24:D26)</f>
        <v>1889</v>
      </c>
      <c r="E27" s="17">
        <f>SUM(C27/D27*100)</f>
        <v>100</v>
      </c>
      <c r="F27" s="10"/>
      <c r="G27" s="10"/>
      <c r="H27" s="12">
        <f>(H24+H25+H26)/3</f>
        <v>100</v>
      </c>
      <c r="I27" s="12"/>
      <c r="J27" s="12">
        <f>SUM((J24+J26+J25)/3)</f>
        <v>99.66666666666667</v>
      </c>
    </row>
    <row r="28" spans="1:16" ht="15.75">
      <c r="A28" s="66" t="s">
        <v>34</v>
      </c>
      <c r="B28" s="66"/>
      <c r="C28" s="66"/>
      <c r="D28" s="66"/>
      <c r="E28" s="66"/>
      <c r="F28" s="66"/>
      <c r="G28" s="66"/>
      <c r="H28" s="66"/>
      <c r="I28" s="66"/>
      <c r="J28" s="66"/>
      <c r="L28" s="24"/>
      <c r="M28" s="24"/>
      <c r="N28" s="24"/>
      <c r="O28" s="24"/>
      <c r="P28" s="24"/>
    </row>
    <row r="29" spans="1:16" ht="15.75">
      <c r="A29" s="6" t="s">
        <v>29</v>
      </c>
      <c r="B29" s="4" t="s">
        <v>36</v>
      </c>
      <c r="C29" s="10">
        <v>400</v>
      </c>
      <c r="D29" s="10">
        <v>400</v>
      </c>
      <c r="E29" s="10">
        <f>SUM(C29/D29*100)</f>
        <v>100</v>
      </c>
      <c r="F29" s="11">
        <v>500</v>
      </c>
      <c r="G29" s="11">
        <v>500</v>
      </c>
      <c r="H29" s="10">
        <f t="shared" si="0"/>
        <v>100</v>
      </c>
      <c r="I29" s="10">
        <v>100</v>
      </c>
      <c r="J29" s="10">
        <f aca="true" t="shared" si="1" ref="J29:J69">SUM(E29+H29+I29)/3</f>
        <v>100</v>
      </c>
      <c r="L29" s="28"/>
      <c r="M29" s="32"/>
      <c r="N29" s="24"/>
      <c r="O29" s="29"/>
      <c r="P29" s="30"/>
    </row>
    <row r="30" spans="1:16" ht="15.75">
      <c r="A30" s="6" t="s">
        <v>37</v>
      </c>
      <c r="B30" s="4" t="s">
        <v>36</v>
      </c>
      <c r="C30" s="10">
        <v>4651.75753</v>
      </c>
      <c r="D30" s="10">
        <v>4651.75753</v>
      </c>
      <c r="E30" s="10">
        <f aca="true" t="shared" si="2" ref="E30:E65">SUM(C30/D30*100)</f>
        <v>100</v>
      </c>
      <c r="F30" s="11">
        <v>2171</v>
      </c>
      <c r="G30" s="11">
        <v>2171</v>
      </c>
      <c r="H30" s="10">
        <f t="shared" si="0"/>
        <v>100</v>
      </c>
      <c r="I30" s="10">
        <v>100</v>
      </c>
      <c r="J30" s="10">
        <f t="shared" si="1"/>
        <v>100</v>
      </c>
      <c r="L30" s="28"/>
      <c r="M30" s="32"/>
      <c r="N30" s="24"/>
      <c r="O30" s="29"/>
      <c r="P30" s="30"/>
    </row>
    <row r="31" spans="1:16" ht="15.75">
      <c r="A31" s="6" t="s">
        <v>28</v>
      </c>
      <c r="B31" s="4" t="s">
        <v>20</v>
      </c>
      <c r="C31" s="10">
        <v>4056.99733</v>
      </c>
      <c r="D31" s="10">
        <v>4056.99733</v>
      </c>
      <c r="E31" s="10">
        <f t="shared" si="2"/>
        <v>100</v>
      </c>
      <c r="F31" s="25">
        <v>1239.75</v>
      </c>
      <c r="G31" s="25">
        <v>1239.75</v>
      </c>
      <c r="H31" s="10">
        <f t="shared" si="0"/>
        <v>100</v>
      </c>
      <c r="I31" s="10">
        <v>100</v>
      </c>
      <c r="J31" s="10">
        <f t="shared" si="1"/>
        <v>100</v>
      </c>
      <c r="L31" s="28"/>
      <c r="M31" s="32"/>
      <c r="N31" s="24"/>
      <c r="O31" s="29"/>
      <c r="P31" s="30"/>
    </row>
    <row r="32" spans="1:16" ht="25.5" customHeight="1">
      <c r="A32" s="7" t="s">
        <v>38</v>
      </c>
      <c r="B32" s="4" t="s">
        <v>21</v>
      </c>
      <c r="C32" s="10">
        <v>50</v>
      </c>
      <c r="D32" s="10">
        <v>50</v>
      </c>
      <c r="E32" s="10">
        <f t="shared" si="2"/>
        <v>100</v>
      </c>
      <c r="F32" s="25">
        <v>11023</v>
      </c>
      <c r="G32" s="25">
        <v>11023</v>
      </c>
      <c r="H32" s="10">
        <f t="shared" si="0"/>
        <v>100</v>
      </c>
      <c r="I32" s="10">
        <v>100</v>
      </c>
      <c r="J32" s="10">
        <f t="shared" si="1"/>
        <v>100</v>
      </c>
      <c r="L32" s="28"/>
      <c r="M32" s="32"/>
      <c r="N32" s="24"/>
      <c r="O32" s="29"/>
      <c r="P32" s="30"/>
    </row>
    <row r="33" spans="1:16" ht="15.75">
      <c r="A33" s="6" t="s">
        <v>27</v>
      </c>
      <c r="B33" s="4" t="s">
        <v>22</v>
      </c>
      <c r="C33" s="10">
        <v>350.0367</v>
      </c>
      <c r="D33" s="10">
        <v>350.0367</v>
      </c>
      <c r="E33" s="10">
        <f t="shared" si="2"/>
        <v>100</v>
      </c>
      <c r="F33" s="25">
        <v>17166</v>
      </c>
      <c r="G33" s="25">
        <v>17166</v>
      </c>
      <c r="H33" s="10">
        <f t="shared" si="0"/>
        <v>100</v>
      </c>
      <c r="I33" s="10">
        <v>100</v>
      </c>
      <c r="J33" s="10">
        <f t="shared" si="1"/>
        <v>100</v>
      </c>
      <c r="L33" s="28"/>
      <c r="M33" s="32"/>
      <c r="N33" s="24"/>
      <c r="O33" s="29"/>
      <c r="P33" s="30"/>
    </row>
    <row r="34" spans="1:16" ht="15.75">
      <c r="A34" s="6" t="s">
        <v>26</v>
      </c>
      <c r="B34" s="4" t="s">
        <v>21</v>
      </c>
      <c r="C34" s="10">
        <v>1258.01935</v>
      </c>
      <c r="D34" s="10">
        <v>1258.01935</v>
      </c>
      <c r="E34" s="10">
        <f t="shared" si="2"/>
        <v>100</v>
      </c>
      <c r="F34" s="25">
        <v>657826.65</v>
      </c>
      <c r="G34" s="25">
        <v>657826.65</v>
      </c>
      <c r="H34" s="10">
        <f t="shared" si="0"/>
        <v>100</v>
      </c>
      <c r="I34" s="10">
        <v>100</v>
      </c>
      <c r="J34" s="10">
        <f t="shared" si="1"/>
        <v>100</v>
      </c>
      <c r="L34" s="28"/>
      <c r="M34" s="32"/>
      <c r="N34" s="24"/>
      <c r="O34" s="29"/>
      <c r="P34" s="30"/>
    </row>
    <row r="35" spans="1:16" ht="15.75">
      <c r="A35" s="6" t="s">
        <v>25</v>
      </c>
      <c r="B35" s="4" t="s">
        <v>20</v>
      </c>
      <c r="C35" s="10">
        <v>480</v>
      </c>
      <c r="D35" s="10">
        <v>480</v>
      </c>
      <c r="E35" s="10">
        <f t="shared" si="2"/>
        <v>100</v>
      </c>
      <c r="F35" s="25">
        <v>2600</v>
      </c>
      <c r="G35" s="25">
        <v>2600</v>
      </c>
      <c r="H35" s="10">
        <f t="shared" si="0"/>
        <v>100</v>
      </c>
      <c r="I35" s="10">
        <v>100</v>
      </c>
      <c r="J35" s="10">
        <f t="shared" si="1"/>
        <v>100</v>
      </c>
      <c r="L35" s="28"/>
      <c r="M35" s="32"/>
      <c r="N35" s="24"/>
      <c r="O35" s="29"/>
      <c r="P35" s="30"/>
    </row>
    <row r="36" spans="1:16" ht="15.75">
      <c r="A36" s="6" t="s">
        <v>24</v>
      </c>
      <c r="B36" s="4" t="s">
        <v>23</v>
      </c>
      <c r="C36" s="10">
        <v>11</v>
      </c>
      <c r="D36" s="10">
        <v>11</v>
      </c>
      <c r="E36" s="10">
        <f t="shared" si="2"/>
        <v>100</v>
      </c>
      <c r="F36" s="25">
        <v>43</v>
      </c>
      <c r="G36" s="25">
        <v>43</v>
      </c>
      <c r="H36" s="10">
        <f t="shared" si="0"/>
        <v>100</v>
      </c>
      <c r="I36" s="10">
        <v>100</v>
      </c>
      <c r="J36" s="10">
        <f t="shared" si="1"/>
        <v>100</v>
      </c>
      <c r="L36" s="28"/>
      <c r="M36" s="32"/>
      <c r="N36" s="24"/>
      <c r="O36" s="29"/>
      <c r="P36" s="30"/>
    </row>
    <row r="37" spans="1:16" ht="15.75">
      <c r="A37" s="6" t="s">
        <v>140</v>
      </c>
      <c r="B37" s="4" t="s">
        <v>36</v>
      </c>
      <c r="C37" s="10">
        <v>30</v>
      </c>
      <c r="D37" s="10">
        <v>30</v>
      </c>
      <c r="E37" s="10">
        <f>SUM(C37/D37*100)</f>
        <v>100</v>
      </c>
      <c r="F37" s="25">
        <v>150</v>
      </c>
      <c r="G37" s="25">
        <v>150</v>
      </c>
      <c r="H37" s="10">
        <f aca="true" t="shared" si="3" ref="H37:H48">SUM(G37/F37)*100</f>
        <v>100</v>
      </c>
      <c r="I37" s="10">
        <v>100</v>
      </c>
      <c r="J37" s="10">
        <f t="shared" si="1"/>
        <v>100</v>
      </c>
      <c r="L37" s="28"/>
      <c r="M37" s="32"/>
      <c r="N37" s="24"/>
      <c r="O37" s="29"/>
      <c r="P37" s="30"/>
    </row>
    <row r="38" spans="1:16" ht="15.75">
      <c r="A38" s="6" t="s">
        <v>141</v>
      </c>
      <c r="B38" s="4" t="s">
        <v>21</v>
      </c>
      <c r="C38" s="10">
        <v>15</v>
      </c>
      <c r="D38" s="10">
        <v>15</v>
      </c>
      <c r="E38" s="10">
        <f t="shared" si="2"/>
        <v>100</v>
      </c>
      <c r="F38" s="25">
        <v>250</v>
      </c>
      <c r="G38" s="25">
        <v>250</v>
      </c>
      <c r="H38" s="10">
        <f t="shared" si="3"/>
        <v>100</v>
      </c>
      <c r="I38" s="10">
        <v>100</v>
      </c>
      <c r="J38" s="10">
        <f t="shared" si="1"/>
        <v>100</v>
      </c>
      <c r="L38" s="28"/>
      <c r="M38" s="32"/>
      <c r="N38" s="24"/>
      <c r="O38" s="29"/>
      <c r="P38" s="30"/>
    </row>
    <row r="39" spans="1:16" ht="15.75">
      <c r="A39" s="7" t="s">
        <v>142</v>
      </c>
      <c r="B39" s="4" t="s">
        <v>21</v>
      </c>
      <c r="C39" s="10">
        <v>125</v>
      </c>
      <c r="D39" s="10">
        <v>125</v>
      </c>
      <c r="E39" s="10">
        <f t="shared" si="2"/>
        <v>100</v>
      </c>
      <c r="F39" s="25">
        <v>17515</v>
      </c>
      <c r="G39" s="25">
        <v>17515</v>
      </c>
      <c r="H39" s="10">
        <f t="shared" si="3"/>
        <v>100</v>
      </c>
      <c r="I39" s="10">
        <v>100</v>
      </c>
      <c r="J39" s="10">
        <f t="shared" si="1"/>
        <v>100</v>
      </c>
      <c r="L39" s="28"/>
      <c r="M39" s="32"/>
      <c r="N39" s="24"/>
      <c r="O39" s="29"/>
      <c r="P39" s="30"/>
    </row>
    <row r="40" spans="1:16" ht="15.75">
      <c r="A40" s="6" t="s">
        <v>143</v>
      </c>
      <c r="B40" s="4" t="s">
        <v>36</v>
      </c>
      <c r="C40" s="10">
        <v>45</v>
      </c>
      <c r="D40" s="10">
        <v>45</v>
      </c>
      <c r="E40" s="10">
        <f t="shared" si="2"/>
        <v>100</v>
      </c>
      <c r="F40" s="25">
        <v>50</v>
      </c>
      <c r="G40" s="25">
        <v>50</v>
      </c>
      <c r="H40" s="10">
        <f t="shared" si="3"/>
        <v>100</v>
      </c>
      <c r="I40" s="10">
        <v>100</v>
      </c>
      <c r="J40" s="10">
        <f t="shared" si="1"/>
        <v>100</v>
      </c>
      <c r="L40" s="28"/>
      <c r="M40" s="32"/>
      <c r="N40" s="24"/>
      <c r="O40" s="29"/>
      <c r="P40" s="30"/>
    </row>
    <row r="41" spans="1:16" ht="15.75">
      <c r="A41" s="6" t="s">
        <v>144</v>
      </c>
      <c r="B41" s="4" t="s">
        <v>36</v>
      </c>
      <c r="C41" s="10">
        <v>400</v>
      </c>
      <c r="D41" s="10">
        <v>400</v>
      </c>
      <c r="E41" s="10">
        <f t="shared" si="2"/>
        <v>100</v>
      </c>
      <c r="F41" s="11">
        <v>1</v>
      </c>
      <c r="G41" s="11">
        <v>1</v>
      </c>
      <c r="H41" s="10">
        <f t="shared" si="3"/>
        <v>100</v>
      </c>
      <c r="I41" s="10">
        <v>100</v>
      </c>
      <c r="J41" s="10">
        <f t="shared" si="1"/>
        <v>100</v>
      </c>
      <c r="L41" s="28"/>
      <c r="M41" s="32"/>
      <c r="N41" s="24"/>
      <c r="O41" s="29"/>
      <c r="P41" s="30"/>
    </row>
    <row r="42" spans="1:16" ht="15.75">
      <c r="A42" s="6" t="s">
        <v>145</v>
      </c>
      <c r="B42" s="4" t="s">
        <v>21</v>
      </c>
      <c r="C42" s="10">
        <v>2294.21435</v>
      </c>
      <c r="D42" s="10">
        <v>2294.21435</v>
      </c>
      <c r="E42" s="10">
        <f t="shared" si="2"/>
        <v>100</v>
      </c>
      <c r="F42" s="10">
        <v>7178.4</v>
      </c>
      <c r="G42" s="10">
        <v>7178.4</v>
      </c>
      <c r="H42" s="10">
        <f t="shared" si="3"/>
        <v>100</v>
      </c>
      <c r="I42" s="10">
        <v>100</v>
      </c>
      <c r="J42" s="10">
        <f t="shared" si="1"/>
        <v>100</v>
      </c>
      <c r="L42" s="28"/>
      <c r="M42" s="32"/>
      <c r="N42" s="24"/>
      <c r="O42" s="29"/>
      <c r="P42" s="30"/>
    </row>
    <row r="43" spans="1:16" ht="15.75">
      <c r="A43" s="6" t="s">
        <v>146</v>
      </c>
      <c r="B43" s="4" t="s">
        <v>21</v>
      </c>
      <c r="C43" s="10">
        <v>2249.264</v>
      </c>
      <c r="D43" s="10">
        <v>2249.264</v>
      </c>
      <c r="E43" s="10">
        <f>SUM(C43/D43*100)</f>
        <v>100</v>
      </c>
      <c r="F43" s="25">
        <v>3380</v>
      </c>
      <c r="G43" s="25">
        <v>3380</v>
      </c>
      <c r="H43" s="10">
        <f t="shared" si="3"/>
        <v>100</v>
      </c>
      <c r="I43" s="10">
        <v>100</v>
      </c>
      <c r="J43" s="10">
        <f t="shared" si="1"/>
        <v>100</v>
      </c>
      <c r="L43" s="28"/>
      <c r="M43" s="32"/>
      <c r="N43" s="24"/>
      <c r="O43" s="29"/>
      <c r="P43" s="30"/>
    </row>
    <row r="44" spans="1:16" ht="15.75">
      <c r="A44" s="6" t="s">
        <v>147</v>
      </c>
      <c r="B44" s="4" t="s">
        <v>20</v>
      </c>
      <c r="C44" s="10">
        <v>100</v>
      </c>
      <c r="D44" s="10">
        <v>100</v>
      </c>
      <c r="E44" s="10">
        <f t="shared" si="2"/>
        <v>100</v>
      </c>
      <c r="F44" s="10">
        <v>190</v>
      </c>
      <c r="G44" s="10">
        <v>190</v>
      </c>
      <c r="H44" s="10">
        <f t="shared" si="3"/>
        <v>100</v>
      </c>
      <c r="I44" s="10">
        <v>100</v>
      </c>
      <c r="J44" s="10">
        <f t="shared" si="1"/>
        <v>100</v>
      </c>
      <c r="L44" s="28"/>
      <c r="M44" s="32"/>
      <c r="N44" s="24"/>
      <c r="O44" s="29"/>
      <c r="P44" s="30"/>
    </row>
    <row r="45" spans="1:16" ht="15.75">
      <c r="A45" s="6" t="s">
        <v>148</v>
      </c>
      <c r="B45" s="4" t="s">
        <v>36</v>
      </c>
      <c r="C45" s="10">
        <v>350</v>
      </c>
      <c r="D45" s="10">
        <v>350</v>
      </c>
      <c r="E45" s="10">
        <f t="shared" si="2"/>
        <v>100</v>
      </c>
      <c r="F45" s="11">
        <v>11</v>
      </c>
      <c r="G45" s="11">
        <v>11</v>
      </c>
      <c r="H45" s="10">
        <f t="shared" si="3"/>
        <v>100</v>
      </c>
      <c r="I45" s="10">
        <v>100</v>
      </c>
      <c r="J45" s="10">
        <f t="shared" si="1"/>
        <v>100</v>
      </c>
      <c r="L45" s="28"/>
      <c r="M45" s="32"/>
      <c r="N45" s="24"/>
      <c r="O45" s="29"/>
      <c r="P45" s="30"/>
    </row>
    <row r="46" spans="1:16" ht="15.75">
      <c r="A46" s="6" t="s">
        <v>149</v>
      </c>
      <c r="B46" s="4" t="s">
        <v>36</v>
      </c>
      <c r="C46" s="10">
        <v>150</v>
      </c>
      <c r="D46" s="10">
        <v>150</v>
      </c>
      <c r="E46" s="10">
        <f>SUM(C46/D46*100)</f>
        <v>100</v>
      </c>
      <c r="F46" s="11">
        <v>6</v>
      </c>
      <c r="G46" s="11">
        <v>6</v>
      </c>
      <c r="H46" s="10">
        <f t="shared" si="3"/>
        <v>100</v>
      </c>
      <c r="I46" s="10">
        <v>100</v>
      </c>
      <c r="J46" s="10">
        <f t="shared" si="1"/>
        <v>100</v>
      </c>
      <c r="L46" s="28"/>
      <c r="M46" s="32"/>
      <c r="N46" s="24"/>
      <c r="O46" s="29"/>
      <c r="P46" s="30"/>
    </row>
    <row r="47" spans="1:16" ht="15.75">
      <c r="A47" s="7" t="s">
        <v>150</v>
      </c>
      <c r="B47" s="4" t="s">
        <v>36</v>
      </c>
      <c r="C47" s="10">
        <v>300</v>
      </c>
      <c r="D47" s="10">
        <v>300</v>
      </c>
      <c r="E47" s="10">
        <f>SUM(C47/D47*100)</f>
        <v>100</v>
      </c>
      <c r="F47" s="11">
        <v>13</v>
      </c>
      <c r="G47" s="11">
        <v>13</v>
      </c>
      <c r="H47" s="10">
        <f t="shared" si="3"/>
        <v>100</v>
      </c>
      <c r="I47" s="10">
        <v>100</v>
      </c>
      <c r="J47" s="10">
        <f t="shared" si="1"/>
        <v>100</v>
      </c>
      <c r="L47" s="28"/>
      <c r="M47" s="32"/>
      <c r="N47" s="24"/>
      <c r="O47" s="29"/>
      <c r="P47" s="30"/>
    </row>
    <row r="48" spans="1:16" ht="15.75">
      <c r="A48" s="7" t="s">
        <v>151</v>
      </c>
      <c r="B48" s="4" t="s">
        <v>36</v>
      </c>
      <c r="C48" s="10">
        <v>10</v>
      </c>
      <c r="D48" s="10">
        <v>10</v>
      </c>
      <c r="E48" s="10">
        <f>SUM(C48/D48*100)</f>
        <v>100</v>
      </c>
      <c r="F48" s="11">
        <v>2</v>
      </c>
      <c r="G48" s="11">
        <v>2</v>
      </c>
      <c r="H48" s="10">
        <f t="shared" si="3"/>
        <v>100</v>
      </c>
      <c r="I48" s="10">
        <v>100</v>
      </c>
      <c r="J48" s="10">
        <f t="shared" si="1"/>
        <v>100</v>
      </c>
      <c r="L48" s="28"/>
      <c r="M48" s="32"/>
      <c r="N48" s="24"/>
      <c r="O48" s="29"/>
      <c r="P48" s="30"/>
    </row>
    <row r="49" spans="1:19" ht="15.75">
      <c r="A49" s="6" t="s">
        <v>152</v>
      </c>
      <c r="B49" s="4" t="s">
        <v>36</v>
      </c>
      <c r="C49" s="10">
        <v>40</v>
      </c>
      <c r="D49" s="10">
        <v>40</v>
      </c>
      <c r="E49" s="10">
        <f t="shared" si="2"/>
        <v>100</v>
      </c>
      <c r="F49" s="11">
        <v>1</v>
      </c>
      <c r="G49" s="11">
        <v>1</v>
      </c>
      <c r="H49" s="10">
        <f t="shared" si="0"/>
        <v>100</v>
      </c>
      <c r="I49" s="10">
        <v>100</v>
      </c>
      <c r="J49" s="10">
        <f t="shared" si="1"/>
        <v>100</v>
      </c>
      <c r="K49" s="23"/>
      <c r="L49" s="28"/>
      <c r="M49" s="32"/>
      <c r="N49" s="23"/>
      <c r="O49" s="29"/>
      <c r="P49" s="30"/>
      <c r="Q49" s="23"/>
      <c r="R49" s="24"/>
      <c r="S49" s="24"/>
    </row>
    <row r="50" spans="1:16" ht="15.75">
      <c r="A50" s="6" t="s">
        <v>153</v>
      </c>
      <c r="B50" s="4" t="s">
        <v>36</v>
      </c>
      <c r="C50" s="10">
        <v>480</v>
      </c>
      <c r="D50" s="10">
        <v>480</v>
      </c>
      <c r="E50" s="10">
        <f t="shared" si="2"/>
        <v>100</v>
      </c>
      <c r="F50" s="11">
        <v>9</v>
      </c>
      <c r="G50" s="11">
        <v>9</v>
      </c>
      <c r="H50" s="10">
        <f t="shared" si="0"/>
        <v>100</v>
      </c>
      <c r="I50" s="10">
        <v>100</v>
      </c>
      <c r="J50" s="10">
        <f t="shared" si="1"/>
        <v>100</v>
      </c>
      <c r="L50" s="28"/>
      <c r="M50" s="32"/>
      <c r="N50" s="24"/>
      <c r="O50" s="29"/>
      <c r="P50" s="30"/>
    </row>
    <row r="51" spans="1:16" ht="15.75">
      <c r="A51" s="6" t="s">
        <v>154</v>
      </c>
      <c r="B51" s="4" t="s">
        <v>21</v>
      </c>
      <c r="C51" s="10">
        <v>185</v>
      </c>
      <c r="D51" s="10">
        <v>185</v>
      </c>
      <c r="E51" s="10">
        <f t="shared" si="2"/>
        <v>100</v>
      </c>
      <c r="F51" s="10">
        <v>472.5</v>
      </c>
      <c r="G51" s="10">
        <v>472.5</v>
      </c>
      <c r="H51" s="10">
        <f t="shared" si="0"/>
        <v>100</v>
      </c>
      <c r="I51" s="10">
        <v>100</v>
      </c>
      <c r="J51" s="10">
        <f t="shared" si="1"/>
        <v>100</v>
      </c>
      <c r="K51" s="24"/>
      <c r="L51" s="28"/>
      <c r="M51" s="32"/>
      <c r="N51" s="24"/>
      <c r="O51" s="29"/>
      <c r="P51" s="30"/>
    </row>
    <row r="52" spans="1:16" ht="15.75">
      <c r="A52" s="6" t="s">
        <v>155</v>
      </c>
      <c r="B52" s="4" t="s">
        <v>21</v>
      </c>
      <c r="C52" s="10">
        <v>175</v>
      </c>
      <c r="D52" s="10">
        <v>175</v>
      </c>
      <c r="E52" s="10">
        <f aca="true" t="shared" si="4" ref="E52:E58">SUM(C52/D52*100)</f>
        <v>100</v>
      </c>
      <c r="F52" s="25">
        <v>212</v>
      </c>
      <c r="G52" s="25">
        <v>212</v>
      </c>
      <c r="H52" s="10">
        <f aca="true" t="shared" si="5" ref="H52:H58">SUM(G52/F52)*100</f>
        <v>100</v>
      </c>
      <c r="I52" s="10">
        <v>100</v>
      </c>
      <c r="J52" s="10">
        <f t="shared" si="1"/>
        <v>100</v>
      </c>
      <c r="K52" s="24"/>
      <c r="L52" s="28"/>
      <c r="M52" s="32"/>
      <c r="N52" s="24"/>
      <c r="O52" s="29"/>
      <c r="P52" s="30"/>
    </row>
    <row r="53" spans="1:16" ht="15.75">
      <c r="A53" s="6" t="s">
        <v>156</v>
      </c>
      <c r="B53" s="4" t="s">
        <v>21</v>
      </c>
      <c r="C53" s="10">
        <v>117</v>
      </c>
      <c r="D53" s="10">
        <v>117</v>
      </c>
      <c r="E53" s="10">
        <f t="shared" si="4"/>
        <v>100</v>
      </c>
      <c r="F53" s="25">
        <v>300</v>
      </c>
      <c r="G53" s="25">
        <v>300</v>
      </c>
      <c r="H53" s="10">
        <f t="shared" si="5"/>
        <v>100</v>
      </c>
      <c r="I53" s="10">
        <v>100</v>
      </c>
      <c r="J53" s="10">
        <f t="shared" si="1"/>
        <v>100</v>
      </c>
      <c r="K53" s="24"/>
      <c r="L53" s="28"/>
      <c r="M53" s="32"/>
      <c r="N53" s="24"/>
      <c r="O53" s="29"/>
      <c r="P53" s="30"/>
    </row>
    <row r="54" spans="1:16" ht="15.75">
      <c r="A54" s="7" t="s">
        <v>157</v>
      </c>
      <c r="B54" s="4" t="s">
        <v>36</v>
      </c>
      <c r="C54" s="10">
        <v>450</v>
      </c>
      <c r="D54" s="10">
        <v>450</v>
      </c>
      <c r="E54" s="10">
        <f t="shared" si="4"/>
        <v>100</v>
      </c>
      <c r="F54" s="25">
        <v>5</v>
      </c>
      <c r="G54" s="25">
        <v>5</v>
      </c>
      <c r="H54" s="10">
        <f t="shared" si="5"/>
        <v>100</v>
      </c>
      <c r="I54" s="10">
        <v>100</v>
      </c>
      <c r="J54" s="10">
        <f t="shared" si="1"/>
        <v>100</v>
      </c>
      <c r="L54" s="28"/>
      <c r="M54" s="32"/>
      <c r="N54" s="24"/>
      <c r="O54" s="29"/>
      <c r="P54" s="30"/>
    </row>
    <row r="55" spans="1:16" ht="15.75">
      <c r="A55" s="7" t="s">
        <v>158</v>
      </c>
      <c r="B55" s="4" t="s">
        <v>36</v>
      </c>
      <c r="C55" s="10">
        <v>50</v>
      </c>
      <c r="D55" s="10">
        <v>50</v>
      </c>
      <c r="E55" s="10">
        <f t="shared" si="4"/>
        <v>100</v>
      </c>
      <c r="F55" s="25">
        <v>1</v>
      </c>
      <c r="G55" s="25">
        <v>1</v>
      </c>
      <c r="H55" s="10">
        <f t="shared" si="5"/>
        <v>100</v>
      </c>
      <c r="I55" s="10">
        <v>100</v>
      </c>
      <c r="J55" s="10">
        <f t="shared" si="1"/>
        <v>100</v>
      </c>
      <c r="L55" s="28"/>
      <c r="M55" s="32"/>
      <c r="N55" s="24"/>
      <c r="O55" s="29"/>
      <c r="P55" s="30"/>
    </row>
    <row r="56" spans="1:16" ht="15.75">
      <c r="A56" s="7" t="s">
        <v>159</v>
      </c>
      <c r="B56" s="4" t="s">
        <v>36</v>
      </c>
      <c r="C56" s="10">
        <v>100</v>
      </c>
      <c r="D56" s="10">
        <v>100</v>
      </c>
      <c r="E56" s="10">
        <f t="shared" si="4"/>
        <v>100</v>
      </c>
      <c r="F56" s="25">
        <v>1</v>
      </c>
      <c r="G56" s="25">
        <v>1</v>
      </c>
      <c r="H56" s="10">
        <f t="shared" si="5"/>
        <v>100</v>
      </c>
      <c r="I56" s="10">
        <v>100</v>
      </c>
      <c r="J56" s="10">
        <f t="shared" si="1"/>
        <v>100</v>
      </c>
      <c r="L56" s="28"/>
      <c r="M56" s="32"/>
      <c r="N56" s="24"/>
      <c r="O56" s="29"/>
      <c r="P56" s="30"/>
    </row>
    <row r="57" spans="1:16" ht="15.75">
      <c r="A57" s="6" t="s">
        <v>160</v>
      </c>
      <c r="B57" s="4" t="s">
        <v>36</v>
      </c>
      <c r="C57" s="10">
        <v>60</v>
      </c>
      <c r="D57" s="10">
        <v>60</v>
      </c>
      <c r="E57" s="10">
        <f t="shared" si="4"/>
        <v>100</v>
      </c>
      <c r="F57" s="25">
        <v>3</v>
      </c>
      <c r="G57" s="25">
        <v>3</v>
      </c>
      <c r="H57" s="10">
        <f t="shared" si="5"/>
        <v>100</v>
      </c>
      <c r="I57" s="10">
        <v>100</v>
      </c>
      <c r="J57" s="10">
        <f t="shared" si="1"/>
        <v>100</v>
      </c>
      <c r="L57" s="28"/>
      <c r="M57" s="32"/>
      <c r="N57" s="24"/>
      <c r="O57" s="29"/>
      <c r="P57" s="30"/>
    </row>
    <row r="58" spans="1:16" ht="15.75">
      <c r="A58" s="6" t="s">
        <v>161</v>
      </c>
      <c r="B58" s="4" t="s">
        <v>36</v>
      </c>
      <c r="C58" s="10">
        <v>70</v>
      </c>
      <c r="D58" s="10">
        <v>70</v>
      </c>
      <c r="E58" s="10">
        <f t="shared" si="4"/>
        <v>100</v>
      </c>
      <c r="F58" s="25">
        <v>1</v>
      </c>
      <c r="G58" s="25">
        <v>1</v>
      </c>
      <c r="H58" s="10">
        <f t="shared" si="5"/>
        <v>100</v>
      </c>
      <c r="I58" s="10">
        <v>100</v>
      </c>
      <c r="J58" s="10">
        <f t="shared" si="1"/>
        <v>100</v>
      </c>
      <c r="L58" s="28"/>
      <c r="M58" s="32"/>
      <c r="N58" s="24"/>
      <c r="O58" s="29"/>
      <c r="P58" s="30"/>
    </row>
    <row r="59" spans="1:16" ht="15.75">
      <c r="A59" s="7" t="s">
        <v>162</v>
      </c>
      <c r="B59" s="4" t="s">
        <v>36</v>
      </c>
      <c r="C59" s="10">
        <v>350</v>
      </c>
      <c r="D59" s="10">
        <v>350</v>
      </c>
      <c r="E59" s="10">
        <f t="shared" si="2"/>
        <v>100</v>
      </c>
      <c r="F59" s="25">
        <v>10</v>
      </c>
      <c r="G59" s="25">
        <v>10</v>
      </c>
      <c r="H59" s="10">
        <f t="shared" si="0"/>
        <v>100</v>
      </c>
      <c r="I59" s="10">
        <v>100</v>
      </c>
      <c r="J59" s="10">
        <f t="shared" si="1"/>
        <v>100</v>
      </c>
      <c r="L59" s="28"/>
      <c r="M59" s="32"/>
      <c r="N59" s="24"/>
      <c r="O59" s="29"/>
      <c r="P59" s="30"/>
    </row>
    <row r="60" spans="1:16" ht="15.75">
      <c r="A60" s="6" t="s">
        <v>163</v>
      </c>
      <c r="B60" s="4" t="s">
        <v>36</v>
      </c>
      <c r="C60" s="10">
        <v>727.52476</v>
      </c>
      <c r="D60" s="10">
        <v>727.52476</v>
      </c>
      <c r="E60" s="10">
        <f t="shared" si="2"/>
        <v>100</v>
      </c>
      <c r="F60" s="25">
        <v>31</v>
      </c>
      <c r="G60" s="25">
        <v>31</v>
      </c>
      <c r="H60" s="10">
        <f t="shared" si="0"/>
        <v>100</v>
      </c>
      <c r="I60" s="10">
        <v>100</v>
      </c>
      <c r="J60" s="10">
        <f t="shared" si="1"/>
        <v>100</v>
      </c>
      <c r="L60" s="28"/>
      <c r="M60" s="32"/>
      <c r="N60" s="24"/>
      <c r="O60" s="29"/>
      <c r="P60" s="30"/>
    </row>
    <row r="61" spans="1:16" ht="15.75">
      <c r="A61" s="6" t="s">
        <v>164</v>
      </c>
      <c r="B61" s="4" t="s">
        <v>36</v>
      </c>
      <c r="C61" s="10">
        <v>218</v>
      </c>
      <c r="D61" s="10">
        <v>218</v>
      </c>
      <c r="E61" s="10">
        <f t="shared" si="2"/>
        <v>100</v>
      </c>
      <c r="F61" s="26">
        <v>828</v>
      </c>
      <c r="G61" s="26">
        <v>828</v>
      </c>
      <c r="H61" s="10">
        <f t="shared" si="0"/>
        <v>100</v>
      </c>
      <c r="I61" s="10">
        <v>100</v>
      </c>
      <c r="J61" s="10">
        <f t="shared" si="1"/>
        <v>100</v>
      </c>
      <c r="L61" s="28"/>
      <c r="M61" s="32"/>
      <c r="N61" s="24"/>
      <c r="O61" s="29"/>
      <c r="P61" s="30"/>
    </row>
    <row r="62" spans="1:16" ht="25.5">
      <c r="A62" s="7" t="s">
        <v>165</v>
      </c>
      <c r="B62" s="4" t="s">
        <v>36</v>
      </c>
      <c r="C62" s="10">
        <v>80</v>
      </c>
      <c r="D62" s="10">
        <v>80</v>
      </c>
      <c r="E62" s="10">
        <f t="shared" si="2"/>
        <v>100</v>
      </c>
      <c r="F62" s="25">
        <v>9</v>
      </c>
      <c r="G62" s="25">
        <v>9</v>
      </c>
      <c r="H62" s="10">
        <f t="shared" si="0"/>
        <v>100</v>
      </c>
      <c r="I62" s="10">
        <v>100</v>
      </c>
      <c r="J62" s="10">
        <f t="shared" si="1"/>
        <v>100</v>
      </c>
      <c r="L62" s="28"/>
      <c r="M62" s="32"/>
      <c r="N62" s="24"/>
      <c r="O62" s="29"/>
      <c r="P62" s="30"/>
    </row>
    <row r="63" spans="1:16" ht="15.75">
      <c r="A63" s="7" t="s">
        <v>166</v>
      </c>
      <c r="B63" s="4" t="s">
        <v>21</v>
      </c>
      <c r="C63" s="10">
        <v>2700</v>
      </c>
      <c r="D63" s="10">
        <v>2700</v>
      </c>
      <c r="E63" s="10">
        <f t="shared" si="2"/>
        <v>100</v>
      </c>
      <c r="F63" s="25">
        <v>71364</v>
      </c>
      <c r="G63" s="25">
        <v>71364</v>
      </c>
      <c r="H63" s="10">
        <f t="shared" si="0"/>
        <v>100</v>
      </c>
      <c r="I63" s="10">
        <v>100</v>
      </c>
      <c r="J63" s="10">
        <f t="shared" si="1"/>
        <v>100</v>
      </c>
      <c r="L63" s="28"/>
      <c r="M63" s="32"/>
      <c r="N63" s="24"/>
      <c r="O63" s="29"/>
      <c r="P63" s="30"/>
    </row>
    <row r="64" spans="1:16" ht="15.75">
      <c r="A64" s="6" t="s">
        <v>167</v>
      </c>
      <c r="B64" s="4" t="s">
        <v>30</v>
      </c>
      <c r="C64" s="10">
        <v>975</v>
      </c>
      <c r="D64" s="10">
        <v>975</v>
      </c>
      <c r="E64" s="10">
        <f t="shared" si="2"/>
        <v>100</v>
      </c>
      <c r="F64" s="25">
        <v>367</v>
      </c>
      <c r="G64" s="25">
        <v>367</v>
      </c>
      <c r="H64" s="10">
        <f t="shared" si="0"/>
        <v>100</v>
      </c>
      <c r="I64" s="10">
        <v>100</v>
      </c>
      <c r="J64" s="10">
        <f t="shared" si="1"/>
        <v>100</v>
      </c>
      <c r="L64" s="28"/>
      <c r="M64" s="32"/>
      <c r="N64" s="24"/>
      <c r="O64" s="29"/>
      <c r="P64" s="30"/>
    </row>
    <row r="65" spans="1:16" ht="15.75">
      <c r="A65" s="6" t="s">
        <v>168</v>
      </c>
      <c r="B65" s="4" t="s">
        <v>36</v>
      </c>
      <c r="C65" s="10">
        <v>500</v>
      </c>
      <c r="D65" s="10">
        <v>500</v>
      </c>
      <c r="E65" s="10">
        <f t="shared" si="2"/>
        <v>100</v>
      </c>
      <c r="F65" s="25">
        <v>2</v>
      </c>
      <c r="G65" s="25">
        <v>2</v>
      </c>
      <c r="H65" s="10">
        <f t="shared" si="0"/>
        <v>100</v>
      </c>
      <c r="I65" s="10">
        <v>100</v>
      </c>
      <c r="J65" s="10">
        <f t="shared" si="1"/>
        <v>100</v>
      </c>
      <c r="L65" s="28"/>
      <c r="M65" s="32"/>
      <c r="N65" s="24"/>
      <c r="O65" s="29"/>
      <c r="P65" s="30"/>
    </row>
    <row r="66" spans="1:16" ht="15.75">
      <c r="A66" s="6" t="s">
        <v>169</v>
      </c>
      <c r="B66" s="4" t="s">
        <v>21</v>
      </c>
      <c r="C66" s="10">
        <v>100</v>
      </c>
      <c r="D66" s="10">
        <v>100</v>
      </c>
      <c r="E66" s="10">
        <f>SUM(C66/D66*100)</f>
        <v>100</v>
      </c>
      <c r="F66" s="25">
        <v>55800</v>
      </c>
      <c r="G66" s="25">
        <v>55800</v>
      </c>
      <c r="H66" s="10">
        <f>SUM(G66/F66)*100</f>
        <v>100</v>
      </c>
      <c r="I66" s="10">
        <v>100</v>
      </c>
      <c r="J66" s="10">
        <f t="shared" si="1"/>
        <v>100</v>
      </c>
      <c r="L66" s="28"/>
      <c r="M66" s="32"/>
      <c r="N66" s="24"/>
      <c r="O66" s="29"/>
      <c r="P66" s="30"/>
    </row>
    <row r="67" spans="1:16" ht="15.75">
      <c r="A67" s="6" t="s">
        <v>170</v>
      </c>
      <c r="B67" s="4" t="s">
        <v>36</v>
      </c>
      <c r="C67" s="10">
        <v>380</v>
      </c>
      <c r="D67" s="10">
        <v>380</v>
      </c>
      <c r="E67" s="10">
        <f>SUM(C67/D67*100)</f>
        <v>100</v>
      </c>
      <c r="F67" s="25">
        <v>4</v>
      </c>
      <c r="G67" s="25">
        <v>4</v>
      </c>
      <c r="H67" s="10">
        <f>SUM(G67/F67)*100</f>
        <v>100</v>
      </c>
      <c r="I67" s="10">
        <v>100</v>
      </c>
      <c r="J67" s="10">
        <f t="shared" si="1"/>
        <v>100</v>
      </c>
      <c r="L67" s="28"/>
      <c r="M67" s="32"/>
      <c r="N67" s="24"/>
      <c r="O67" s="29"/>
      <c r="P67" s="30"/>
    </row>
    <row r="68" spans="1:16" ht="24.75" customHeight="1">
      <c r="A68" s="15" t="s">
        <v>171</v>
      </c>
      <c r="B68" s="4" t="s">
        <v>139</v>
      </c>
      <c r="C68" s="10">
        <v>2281.125</v>
      </c>
      <c r="D68" s="10">
        <v>2281.125</v>
      </c>
      <c r="E68" s="10">
        <f>SUM(C68/D68*100)</f>
        <v>100</v>
      </c>
      <c r="F68" s="25">
        <v>800</v>
      </c>
      <c r="G68" s="25">
        <v>800</v>
      </c>
      <c r="H68" s="10">
        <f>SUM(G68/F68)*100</f>
        <v>100</v>
      </c>
      <c r="I68" s="10">
        <v>100</v>
      </c>
      <c r="J68" s="10">
        <f t="shared" si="1"/>
        <v>100</v>
      </c>
      <c r="L68" s="28"/>
      <c r="M68" s="32"/>
      <c r="N68" s="24"/>
      <c r="O68" s="29"/>
      <c r="P68" s="30"/>
    </row>
    <row r="69" spans="1:16" ht="24.75" customHeight="1">
      <c r="A69" s="15" t="s">
        <v>177</v>
      </c>
      <c r="B69" s="4" t="s">
        <v>20</v>
      </c>
      <c r="C69" s="10">
        <v>1020</v>
      </c>
      <c r="D69" s="10">
        <v>1020</v>
      </c>
      <c r="E69" s="10">
        <f>SUM(C69/D69*100)</f>
        <v>100</v>
      </c>
      <c r="F69" s="25">
        <v>1950</v>
      </c>
      <c r="G69" s="25">
        <v>1950</v>
      </c>
      <c r="H69" s="10">
        <f>SUM(G69/F69)*100</f>
        <v>100</v>
      </c>
      <c r="I69" s="10">
        <v>100</v>
      </c>
      <c r="J69" s="10">
        <f t="shared" si="1"/>
        <v>100</v>
      </c>
      <c r="L69" s="31"/>
      <c r="M69" s="32"/>
      <c r="N69" s="24"/>
      <c r="O69" s="29"/>
      <c r="P69" s="30"/>
    </row>
    <row r="70" spans="1:16" ht="15.75">
      <c r="A70" s="14" t="s">
        <v>178</v>
      </c>
      <c r="B70" s="8"/>
      <c r="C70" s="12">
        <f>SUM(C29:C69)</f>
        <v>28384.93902</v>
      </c>
      <c r="D70" s="12">
        <f>SUM(D29:D69)</f>
        <v>28384.93902</v>
      </c>
      <c r="E70" s="12">
        <f>SUM(C70/D70*100)</f>
        <v>100</v>
      </c>
      <c r="F70" s="12"/>
      <c r="G70" s="12"/>
      <c r="H70" s="12">
        <v>100</v>
      </c>
      <c r="I70" s="12">
        <f>100</f>
        <v>100</v>
      </c>
      <c r="J70" s="12">
        <f>SUM(E70+H70+I70)/3</f>
        <v>100</v>
      </c>
      <c r="L70" s="31"/>
      <c r="M70" s="32"/>
      <c r="N70" s="24"/>
      <c r="O70" s="24"/>
      <c r="P70" s="30"/>
    </row>
    <row r="71" spans="1:10" ht="17.25" customHeight="1">
      <c r="A71" s="64" t="s">
        <v>33</v>
      </c>
      <c r="B71" s="64"/>
      <c r="C71" s="64"/>
      <c r="D71" s="64"/>
      <c r="E71" s="64"/>
      <c r="F71" s="64"/>
      <c r="G71" s="64"/>
      <c r="H71" s="64"/>
      <c r="I71" s="64"/>
      <c r="J71" s="64"/>
    </row>
    <row r="72" spans="1:10" ht="39.75" customHeight="1">
      <c r="A72" s="3" t="s">
        <v>39</v>
      </c>
      <c r="B72" s="34" t="s">
        <v>31</v>
      </c>
      <c r="C72" s="35">
        <v>625</v>
      </c>
      <c r="D72" s="35">
        <v>625</v>
      </c>
      <c r="E72" s="35">
        <f>SUM(C72/D72*100)</f>
        <v>100</v>
      </c>
      <c r="F72" s="36">
        <v>7184</v>
      </c>
      <c r="G72" s="36">
        <v>7543.2</v>
      </c>
      <c r="H72" s="35">
        <f t="shared" si="0"/>
        <v>105</v>
      </c>
      <c r="I72" s="35">
        <v>100</v>
      </c>
      <c r="J72" s="35">
        <f>SUM(E72+H72+I72)/3</f>
        <v>101.66666666666667</v>
      </c>
    </row>
    <row r="73" spans="1:10" ht="39.75" customHeight="1">
      <c r="A73" s="3" t="s">
        <v>175</v>
      </c>
      <c r="B73" s="34" t="s">
        <v>32</v>
      </c>
      <c r="C73" s="35">
        <v>2938.52</v>
      </c>
      <c r="D73" s="35">
        <v>2868.553</v>
      </c>
      <c r="E73" s="35">
        <f>SUM(C73/D73*100)</f>
        <v>102.43910431496299</v>
      </c>
      <c r="F73" s="35">
        <v>1335.69</v>
      </c>
      <c r="G73" s="35">
        <v>1328.14</v>
      </c>
      <c r="H73" s="35">
        <f>SUM(G73/F73)*100</f>
        <v>99.43474908099934</v>
      </c>
      <c r="I73" s="35">
        <v>102</v>
      </c>
      <c r="J73" s="35">
        <f>SUM(E73+H73+I73)/3</f>
        <v>101.29128446532077</v>
      </c>
    </row>
    <row r="74" spans="1:10" ht="51.75" customHeight="1">
      <c r="A74" s="3" t="s">
        <v>176</v>
      </c>
      <c r="B74" s="34" t="s">
        <v>32</v>
      </c>
      <c r="C74" s="35">
        <v>749.48</v>
      </c>
      <c r="D74" s="35">
        <v>203.928</v>
      </c>
      <c r="E74" s="35">
        <f>SUM(C74/D74*100)</f>
        <v>367.5218704640854</v>
      </c>
      <c r="F74" s="36">
        <v>40</v>
      </c>
      <c r="G74" s="36">
        <v>36</v>
      </c>
      <c r="H74" s="35">
        <f>SUM(G74/F74)*100</f>
        <v>90</v>
      </c>
      <c r="I74" s="35">
        <v>70</v>
      </c>
      <c r="J74" s="35">
        <f>SUM(E74+H74+I74)/3</f>
        <v>175.84062348802846</v>
      </c>
    </row>
    <row r="75" spans="1:10" ht="34.5" customHeight="1">
      <c r="A75" s="13" t="s">
        <v>64</v>
      </c>
      <c r="B75" s="34"/>
      <c r="C75" s="37">
        <f>C73+C72+C74</f>
        <v>4313</v>
      </c>
      <c r="D75" s="37">
        <f>D73+D72+D74</f>
        <v>3697.4809999999998</v>
      </c>
      <c r="E75" s="37">
        <f>SUM(C75/D75*100)</f>
        <v>116.64698209402565</v>
      </c>
      <c r="F75" s="35"/>
      <c r="G75" s="35"/>
      <c r="H75" s="38">
        <f>(H72+H73+H74)/3</f>
        <v>98.14491636033311</v>
      </c>
      <c r="I75" s="35"/>
      <c r="J75" s="38">
        <f>SUM((J72+J73+J74)/3)</f>
        <v>126.2661915400053</v>
      </c>
    </row>
    <row r="76" spans="1:10" ht="15.75">
      <c r="A76" s="68" t="s">
        <v>41</v>
      </c>
      <c r="B76" s="68"/>
      <c r="C76" s="68"/>
      <c r="D76" s="68"/>
      <c r="E76" s="68"/>
      <c r="F76" s="68"/>
      <c r="G76" s="68"/>
      <c r="H76" s="68"/>
      <c r="I76" s="68"/>
      <c r="J76" s="68"/>
    </row>
    <row r="77" spans="1:10" ht="15.75">
      <c r="A77" s="39" t="s">
        <v>71</v>
      </c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54.75" customHeight="1">
      <c r="A78" s="3" t="s">
        <v>70</v>
      </c>
      <c r="B78" s="34" t="s">
        <v>107</v>
      </c>
      <c r="C78" s="35">
        <v>13346.8</v>
      </c>
      <c r="D78" s="35">
        <v>13346.8</v>
      </c>
      <c r="E78" s="35">
        <f>SUM(C78/D78*100)</f>
        <v>100</v>
      </c>
      <c r="F78" s="35">
        <v>267</v>
      </c>
      <c r="G78" s="35">
        <v>265</v>
      </c>
      <c r="H78" s="35">
        <f>SUM(G78/F78)*100</f>
        <v>99.25093632958801</v>
      </c>
      <c r="I78" s="35">
        <v>88</v>
      </c>
      <c r="J78" s="35">
        <f>SUM(E78+H78+I78)/3</f>
        <v>95.75031210986266</v>
      </c>
    </row>
    <row r="79" spans="1:10" ht="15">
      <c r="A79" s="39" t="s">
        <v>72</v>
      </c>
      <c r="B79" s="63"/>
      <c r="C79" s="63"/>
      <c r="D79" s="63"/>
      <c r="E79" s="63"/>
      <c r="F79" s="63"/>
      <c r="G79" s="63"/>
      <c r="H79" s="63"/>
      <c r="I79" s="63"/>
      <c r="J79" s="63"/>
    </row>
    <row r="80" spans="1:10" ht="54.75" customHeight="1">
      <c r="A80" s="3" t="s">
        <v>70</v>
      </c>
      <c r="B80" s="34" t="s">
        <v>107</v>
      </c>
      <c r="C80" s="35">
        <v>6213.2</v>
      </c>
      <c r="D80" s="35">
        <v>6213.2</v>
      </c>
      <c r="E80" s="35">
        <f>SUM(C80/D80*100)</f>
        <v>100</v>
      </c>
      <c r="F80" s="35">
        <v>102</v>
      </c>
      <c r="G80" s="35">
        <v>112</v>
      </c>
      <c r="H80" s="35">
        <f>SUM(G80/F80)*100</f>
        <v>109.80392156862746</v>
      </c>
      <c r="I80" s="35">
        <v>99.4</v>
      </c>
      <c r="J80" s="35">
        <f>SUM(E80+H80+I80)/3</f>
        <v>103.06797385620916</v>
      </c>
    </row>
    <row r="81" spans="1:10" ht="15">
      <c r="A81" s="39" t="s">
        <v>73</v>
      </c>
      <c r="B81" s="63"/>
      <c r="C81" s="63"/>
      <c r="D81" s="63"/>
      <c r="E81" s="63"/>
      <c r="F81" s="63"/>
      <c r="G81" s="63"/>
      <c r="H81" s="63"/>
      <c r="I81" s="63"/>
      <c r="J81" s="63"/>
    </row>
    <row r="82" spans="1:10" ht="54.75" customHeight="1">
      <c r="A82" s="3" t="s">
        <v>70</v>
      </c>
      <c r="B82" s="34" t="s">
        <v>107</v>
      </c>
      <c r="C82" s="35">
        <v>17068</v>
      </c>
      <c r="D82" s="35">
        <v>17068</v>
      </c>
      <c r="E82" s="35">
        <f>SUM(C82/D82*100)</f>
        <v>100</v>
      </c>
      <c r="F82" s="35">
        <v>277</v>
      </c>
      <c r="G82" s="35">
        <v>289</v>
      </c>
      <c r="H82" s="35">
        <f>SUM(G82/F82)*100</f>
        <v>104.33212996389891</v>
      </c>
      <c r="I82" s="35">
        <v>93.4</v>
      </c>
      <c r="J82" s="35">
        <f>SUM(E82+H82+I82)/3</f>
        <v>99.24404332129966</v>
      </c>
    </row>
    <row r="83" spans="1:10" ht="15">
      <c r="A83" s="39" t="s">
        <v>74</v>
      </c>
      <c r="B83" s="63"/>
      <c r="C83" s="63"/>
      <c r="D83" s="63"/>
      <c r="E83" s="63"/>
      <c r="F83" s="63"/>
      <c r="G83" s="63"/>
      <c r="H83" s="63"/>
      <c r="I83" s="63"/>
      <c r="J83" s="63"/>
    </row>
    <row r="84" spans="1:10" ht="54" customHeight="1">
      <c r="A84" s="3" t="s">
        <v>70</v>
      </c>
      <c r="B84" s="34" t="s">
        <v>107</v>
      </c>
      <c r="C84" s="35">
        <v>19949.2</v>
      </c>
      <c r="D84" s="35">
        <v>19949.2</v>
      </c>
      <c r="E84" s="35">
        <f>SUM(C84/D84*100)</f>
        <v>100</v>
      </c>
      <c r="F84" s="35">
        <v>298</v>
      </c>
      <c r="G84" s="35">
        <v>302</v>
      </c>
      <c r="H84" s="35">
        <f>SUM(G84/F84)*100</f>
        <v>101.34228187919463</v>
      </c>
      <c r="I84" s="35">
        <v>96.9</v>
      </c>
      <c r="J84" s="35">
        <f>SUM(E84+H84+I84)/3</f>
        <v>99.41409395973153</v>
      </c>
    </row>
    <row r="85" spans="1:10" ht="15">
      <c r="A85" s="39" t="s">
        <v>75</v>
      </c>
      <c r="B85" s="63"/>
      <c r="C85" s="63"/>
      <c r="D85" s="63"/>
      <c r="E85" s="63"/>
      <c r="F85" s="63"/>
      <c r="G85" s="63"/>
      <c r="H85" s="63"/>
      <c r="I85" s="63"/>
      <c r="J85" s="63"/>
    </row>
    <row r="86" spans="1:10" ht="54.75" customHeight="1">
      <c r="A86" s="3" t="s">
        <v>70</v>
      </c>
      <c r="B86" s="34" t="s">
        <v>107</v>
      </c>
      <c r="C86" s="35">
        <v>12855.7</v>
      </c>
      <c r="D86" s="35">
        <v>12855.7</v>
      </c>
      <c r="E86" s="35">
        <f>SUM(C86/D86*100)</f>
        <v>100</v>
      </c>
      <c r="F86" s="35">
        <v>246</v>
      </c>
      <c r="G86" s="35">
        <v>261</v>
      </c>
      <c r="H86" s="35">
        <f>SUM(G86/F86)*100</f>
        <v>106.09756097560977</v>
      </c>
      <c r="I86" s="35">
        <v>97.8</v>
      </c>
      <c r="J86" s="35">
        <f>SUM(E86+H86+I86)/3</f>
        <v>101.29918699186993</v>
      </c>
    </row>
    <row r="87" spans="1:10" ht="15">
      <c r="A87" s="39" t="s">
        <v>76</v>
      </c>
      <c r="B87" s="63"/>
      <c r="C87" s="63"/>
      <c r="D87" s="63"/>
      <c r="E87" s="63"/>
      <c r="F87" s="63"/>
      <c r="G87" s="63"/>
      <c r="H87" s="63"/>
      <c r="I87" s="63"/>
      <c r="J87" s="63"/>
    </row>
    <row r="88" spans="1:10" ht="54.75" customHeight="1">
      <c r="A88" s="3" t="s">
        <v>70</v>
      </c>
      <c r="B88" s="34" t="s">
        <v>107</v>
      </c>
      <c r="C88" s="35">
        <v>6916.4</v>
      </c>
      <c r="D88" s="35">
        <v>6916.4</v>
      </c>
      <c r="E88" s="35">
        <f>SUM(C88/D88*100)</f>
        <v>100</v>
      </c>
      <c r="F88" s="35">
        <v>127</v>
      </c>
      <c r="G88" s="35">
        <v>124</v>
      </c>
      <c r="H88" s="35">
        <f>SUM(G88/F88)*100</f>
        <v>97.63779527559055</v>
      </c>
      <c r="I88" s="35">
        <v>100</v>
      </c>
      <c r="J88" s="35">
        <f>SUM(E88+H88+I88)/3</f>
        <v>99.21259842519684</v>
      </c>
    </row>
    <row r="89" spans="1:10" ht="15">
      <c r="A89" s="39" t="s">
        <v>77</v>
      </c>
      <c r="B89" s="72"/>
      <c r="C89" s="72"/>
      <c r="D89" s="72"/>
      <c r="E89" s="72"/>
      <c r="F89" s="72"/>
      <c r="G89" s="72"/>
      <c r="H89" s="72"/>
      <c r="I89" s="72"/>
      <c r="J89" s="72"/>
    </row>
    <row r="90" spans="1:10" ht="54.75" customHeight="1">
      <c r="A90" s="3" t="s">
        <v>70</v>
      </c>
      <c r="B90" s="34" t="s">
        <v>107</v>
      </c>
      <c r="C90" s="35">
        <v>7974.4</v>
      </c>
      <c r="D90" s="35">
        <v>7974.4</v>
      </c>
      <c r="E90" s="35">
        <f>SUM(C90/D90*100)</f>
        <v>100</v>
      </c>
      <c r="F90" s="35">
        <v>108</v>
      </c>
      <c r="G90" s="35">
        <v>99</v>
      </c>
      <c r="H90" s="35">
        <f>SUM(G90/F90)*100</f>
        <v>91.66666666666666</v>
      </c>
      <c r="I90" s="35">
        <v>98.7</v>
      </c>
      <c r="J90" s="35">
        <f>SUM(E90+H90+I90)/3</f>
        <v>96.78888888888889</v>
      </c>
    </row>
    <row r="91" spans="1:10" ht="15" customHeight="1">
      <c r="A91" s="39" t="s">
        <v>78</v>
      </c>
      <c r="B91" s="57"/>
      <c r="C91" s="57"/>
      <c r="D91" s="57"/>
      <c r="E91" s="57"/>
      <c r="F91" s="57"/>
      <c r="G91" s="57"/>
      <c r="H91" s="57"/>
      <c r="I91" s="57"/>
      <c r="J91" s="57"/>
    </row>
    <row r="92" spans="1:10" ht="54.75" customHeight="1">
      <c r="A92" s="3" t="s">
        <v>70</v>
      </c>
      <c r="B92" s="40" t="s">
        <v>107</v>
      </c>
      <c r="C92" s="35">
        <v>3822.8</v>
      </c>
      <c r="D92" s="35">
        <v>3822.8</v>
      </c>
      <c r="E92" s="35">
        <f>SUM(C92/D92*100)</f>
        <v>100</v>
      </c>
      <c r="F92" s="35">
        <v>49</v>
      </c>
      <c r="G92" s="35">
        <v>55</v>
      </c>
      <c r="H92" s="35">
        <f>SUM(G92/F92)*100</f>
        <v>112.24489795918366</v>
      </c>
      <c r="I92" s="35">
        <v>90</v>
      </c>
      <c r="J92" s="35">
        <f>SUM(E92+H92+I92)/3</f>
        <v>100.74829931972789</v>
      </c>
    </row>
    <row r="93" spans="1:10" ht="15" customHeight="1">
      <c r="A93" s="39" t="s">
        <v>79</v>
      </c>
      <c r="B93" s="57"/>
      <c r="C93" s="57"/>
      <c r="D93" s="57"/>
      <c r="E93" s="57"/>
      <c r="F93" s="57"/>
      <c r="G93" s="57"/>
      <c r="H93" s="57"/>
      <c r="I93" s="57"/>
      <c r="J93" s="57"/>
    </row>
    <row r="94" spans="1:10" ht="54.75" customHeight="1">
      <c r="A94" s="3" t="s">
        <v>70</v>
      </c>
      <c r="B94" s="40" t="s">
        <v>107</v>
      </c>
      <c r="C94" s="35">
        <v>7928.8</v>
      </c>
      <c r="D94" s="35">
        <v>7928.8</v>
      </c>
      <c r="E94" s="35">
        <f>SUM(C94/D94*100)</f>
        <v>100</v>
      </c>
      <c r="F94" s="35">
        <v>134</v>
      </c>
      <c r="G94" s="35">
        <v>150</v>
      </c>
      <c r="H94" s="35">
        <f>SUM(G94/F94)*100</f>
        <v>111.94029850746267</v>
      </c>
      <c r="I94" s="35">
        <v>98.7</v>
      </c>
      <c r="J94" s="35">
        <f>SUM(E94+H94+I94)/3</f>
        <v>103.54676616915422</v>
      </c>
    </row>
    <row r="95" spans="1:10" ht="15" customHeight="1">
      <c r="A95" s="39" t="s">
        <v>80</v>
      </c>
      <c r="B95" s="57"/>
      <c r="C95" s="57"/>
      <c r="D95" s="57"/>
      <c r="E95" s="57"/>
      <c r="F95" s="57"/>
      <c r="G95" s="57"/>
      <c r="H95" s="57"/>
      <c r="I95" s="57"/>
      <c r="J95" s="57"/>
    </row>
    <row r="96" spans="1:10" ht="54.75" customHeight="1">
      <c r="A96" s="3" t="s">
        <v>70</v>
      </c>
      <c r="B96" s="40" t="s">
        <v>107</v>
      </c>
      <c r="C96" s="35">
        <v>11510.4</v>
      </c>
      <c r="D96" s="35">
        <v>11510.4</v>
      </c>
      <c r="E96" s="35">
        <f>SUM(C96/D96*100)</f>
        <v>100</v>
      </c>
      <c r="F96" s="35">
        <v>207</v>
      </c>
      <c r="G96" s="35">
        <v>234</v>
      </c>
      <c r="H96" s="35">
        <f>SUM(G96/F96)*100</f>
        <v>113.04347826086956</v>
      </c>
      <c r="I96" s="35">
        <v>100</v>
      </c>
      <c r="J96" s="35">
        <f>SUM(E96+H96+I96)/3</f>
        <v>104.34782608695652</v>
      </c>
    </row>
    <row r="97" spans="1:10" ht="15" customHeight="1">
      <c r="A97" s="39" t="s">
        <v>81</v>
      </c>
      <c r="B97" s="57"/>
      <c r="C97" s="57"/>
      <c r="D97" s="57"/>
      <c r="E97" s="57"/>
      <c r="F97" s="57"/>
      <c r="G97" s="57"/>
      <c r="H97" s="57"/>
      <c r="I97" s="57"/>
      <c r="J97" s="57"/>
    </row>
    <row r="98" spans="1:10" ht="54.75" customHeight="1">
      <c r="A98" s="3" t="s">
        <v>70</v>
      </c>
      <c r="B98" s="40" t="s">
        <v>107</v>
      </c>
      <c r="C98" s="35">
        <v>9793.8</v>
      </c>
      <c r="D98" s="35">
        <v>9793.8</v>
      </c>
      <c r="E98" s="35">
        <f>SUM(C98/D98*100)</f>
        <v>100</v>
      </c>
      <c r="F98" s="35">
        <v>140</v>
      </c>
      <c r="G98" s="35">
        <v>157</v>
      </c>
      <c r="H98" s="35">
        <f>SUM(G98/F98)*100</f>
        <v>112.14285714285714</v>
      </c>
      <c r="I98" s="35">
        <v>100</v>
      </c>
      <c r="J98" s="35">
        <f>SUM(E98+H98+I98)/3</f>
        <v>104.04761904761904</v>
      </c>
    </row>
    <row r="99" spans="1:10" ht="15" customHeight="1">
      <c r="A99" s="39" t="s">
        <v>82</v>
      </c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54" customHeight="1">
      <c r="A100" s="3" t="s">
        <v>70</v>
      </c>
      <c r="B100" s="40" t="s">
        <v>107</v>
      </c>
      <c r="C100" s="35">
        <v>21248.7</v>
      </c>
      <c r="D100" s="35">
        <v>21248.7</v>
      </c>
      <c r="E100" s="35">
        <f>SUM(C100/D100*100)</f>
        <v>100</v>
      </c>
      <c r="F100" s="35">
        <v>200</v>
      </c>
      <c r="G100" s="35">
        <v>202</v>
      </c>
      <c r="H100" s="35">
        <f>SUM(G100/F100)*100</f>
        <v>101</v>
      </c>
      <c r="I100" s="35">
        <v>100</v>
      </c>
      <c r="J100" s="35">
        <f>SUM(E100+H100+I100)/3</f>
        <v>100.33333333333333</v>
      </c>
    </row>
    <row r="101" spans="1:10" ht="15" customHeight="1">
      <c r="A101" s="39" t="s">
        <v>83</v>
      </c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54.75" customHeight="1">
      <c r="A102" s="3" t="s">
        <v>70</v>
      </c>
      <c r="B102" s="40" t="s">
        <v>107</v>
      </c>
      <c r="C102" s="35">
        <v>12207.1</v>
      </c>
      <c r="D102" s="35">
        <v>12207.1</v>
      </c>
      <c r="E102" s="35">
        <f>SUM(C102/D102*100)</f>
        <v>100</v>
      </c>
      <c r="F102" s="35">
        <v>229</v>
      </c>
      <c r="G102" s="35">
        <v>237</v>
      </c>
      <c r="H102" s="35">
        <f>SUM(G102/F102)*100</f>
        <v>103.4934497816594</v>
      </c>
      <c r="I102" s="35">
        <v>97.3</v>
      </c>
      <c r="J102" s="35">
        <f>SUM(E102+H102+I102)/3</f>
        <v>100.26448326055312</v>
      </c>
    </row>
    <row r="103" spans="1:10" ht="15" customHeight="1">
      <c r="A103" s="39" t="s">
        <v>84</v>
      </c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54.75" customHeight="1">
      <c r="A104" s="3" t="s">
        <v>70</v>
      </c>
      <c r="B104" s="40" t="s">
        <v>107</v>
      </c>
      <c r="C104" s="35">
        <v>14868.1</v>
      </c>
      <c r="D104" s="35">
        <v>14868.1</v>
      </c>
      <c r="E104" s="35">
        <f>SUM(C104/D104*100)</f>
        <v>100</v>
      </c>
      <c r="F104" s="35">
        <v>252</v>
      </c>
      <c r="G104" s="35">
        <v>247</v>
      </c>
      <c r="H104" s="35">
        <f>SUM(G104/F104)*100</f>
        <v>98.01587301587301</v>
      </c>
      <c r="I104" s="35">
        <v>100</v>
      </c>
      <c r="J104" s="35">
        <f>SUM(E104+H104+I104)/3</f>
        <v>99.33862433862434</v>
      </c>
    </row>
    <row r="105" spans="1:10" ht="15" customHeight="1">
      <c r="A105" s="39" t="s">
        <v>85</v>
      </c>
      <c r="B105" s="57"/>
      <c r="C105" s="57"/>
      <c r="D105" s="57"/>
      <c r="E105" s="57"/>
      <c r="F105" s="57"/>
      <c r="G105" s="57"/>
      <c r="H105" s="57"/>
      <c r="I105" s="57"/>
      <c r="J105" s="57"/>
    </row>
    <row r="106" spans="1:10" ht="54" customHeight="1">
      <c r="A106" s="3" t="s">
        <v>70</v>
      </c>
      <c r="B106" s="40" t="s">
        <v>107</v>
      </c>
      <c r="C106" s="35">
        <v>7473.3</v>
      </c>
      <c r="D106" s="35">
        <v>7473.3</v>
      </c>
      <c r="E106" s="35">
        <f>SUM(C106/D106*100)</f>
        <v>100</v>
      </c>
      <c r="F106" s="35">
        <v>138</v>
      </c>
      <c r="G106" s="35">
        <v>140</v>
      </c>
      <c r="H106" s="35">
        <f>SUM(G106/F106)*100</f>
        <v>101.44927536231884</v>
      </c>
      <c r="I106" s="35">
        <v>82.4</v>
      </c>
      <c r="J106" s="35">
        <f>SUM(E106+H106+I106)/3</f>
        <v>94.61642512077294</v>
      </c>
    </row>
    <row r="107" spans="1:10" ht="15" customHeight="1">
      <c r="A107" s="39" t="s">
        <v>86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54.75" customHeight="1">
      <c r="A108" s="3" t="s">
        <v>70</v>
      </c>
      <c r="B108" s="40" t="s">
        <v>107</v>
      </c>
      <c r="C108" s="35">
        <v>5645.5</v>
      </c>
      <c r="D108" s="35">
        <v>5645.5</v>
      </c>
      <c r="E108" s="35">
        <f>SUM(C108/D108*100)</f>
        <v>100</v>
      </c>
      <c r="F108" s="35">
        <v>120</v>
      </c>
      <c r="G108" s="35">
        <v>102</v>
      </c>
      <c r="H108" s="35">
        <f>SUM(G108/F108)*100</f>
        <v>85</v>
      </c>
      <c r="I108" s="35">
        <v>104.9</v>
      </c>
      <c r="J108" s="35">
        <f>SUM(E108+H108+I108)/3</f>
        <v>96.63333333333333</v>
      </c>
    </row>
    <row r="109" spans="1:10" ht="15" customHeight="1">
      <c r="A109" s="39" t="s">
        <v>87</v>
      </c>
      <c r="B109" s="57"/>
      <c r="C109" s="57"/>
      <c r="D109" s="57"/>
      <c r="E109" s="57"/>
      <c r="F109" s="57"/>
      <c r="G109" s="57"/>
      <c r="H109" s="57"/>
      <c r="I109" s="57"/>
      <c r="J109" s="57"/>
    </row>
    <row r="110" spans="1:10" ht="54" customHeight="1">
      <c r="A110" s="3" t="s">
        <v>70</v>
      </c>
      <c r="B110" s="40" t="s">
        <v>107</v>
      </c>
      <c r="C110" s="35">
        <v>6757.7</v>
      </c>
      <c r="D110" s="35">
        <v>6757.7</v>
      </c>
      <c r="E110" s="35">
        <f>SUM(C110/D110*100)</f>
        <v>100</v>
      </c>
      <c r="F110" s="35">
        <v>114</v>
      </c>
      <c r="G110" s="35">
        <v>117</v>
      </c>
      <c r="H110" s="35">
        <f>SUM(G110/F110)*100</f>
        <v>102.63157894736842</v>
      </c>
      <c r="I110" s="35">
        <v>114.4</v>
      </c>
      <c r="J110" s="35">
        <f>SUM(E110+H110+I110)/3</f>
        <v>105.67719298245613</v>
      </c>
    </row>
    <row r="111" spans="1:10" ht="15" customHeight="1">
      <c r="A111" s="39" t="s">
        <v>88</v>
      </c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63.75">
      <c r="A112" s="3" t="s">
        <v>70</v>
      </c>
      <c r="B112" s="40" t="s">
        <v>107</v>
      </c>
      <c r="C112" s="35">
        <v>6291.8</v>
      </c>
      <c r="D112" s="35">
        <v>6291.8</v>
      </c>
      <c r="E112" s="35">
        <f>SUM(C112/D112*100)</f>
        <v>100</v>
      </c>
      <c r="F112" s="35">
        <v>126</v>
      </c>
      <c r="G112" s="35">
        <v>123</v>
      </c>
      <c r="H112" s="35">
        <f>SUM(G112/F112)*100</f>
        <v>97.61904761904762</v>
      </c>
      <c r="I112" s="35">
        <v>98.2</v>
      </c>
      <c r="J112" s="35">
        <f>SUM(E112+H112+I112)/3</f>
        <v>98.60634920634921</v>
      </c>
    </row>
    <row r="113" spans="1:10" ht="15" customHeight="1">
      <c r="A113" s="39" t="s">
        <v>89</v>
      </c>
      <c r="B113" s="57"/>
      <c r="C113" s="57"/>
      <c r="D113" s="57"/>
      <c r="E113" s="57"/>
      <c r="F113" s="57"/>
      <c r="G113" s="57"/>
      <c r="H113" s="57"/>
      <c r="I113" s="57"/>
      <c r="J113" s="57"/>
    </row>
    <row r="114" spans="1:10" ht="63.75">
      <c r="A114" s="3" t="s">
        <v>70</v>
      </c>
      <c r="B114" s="40" t="s">
        <v>107</v>
      </c>
      <c r="C114" s="35">
        <v>12691.8</v>
      </c>
      <c r="D114" s="35">
        <v>12691.8</v>
      </c>
      <c r="E114" s="35">
        <f>SUM(C114/D114*100)</f>
        <v>100</v>
      </c>
      <c r="F114" s="35">
        <v>221</v>
      </c>
      <c r="G114" s="35">
        <v>212</v>
      </c>
      <c r="H114" s="35">
        <f>SUM(G114/F114)*100</f>
        <v>95.92760180995475</v>
      </c>
      <c r="I114" s="35">
        <v>100</v>
      </c>
      <c r="J114" s="35">
        <f>SUM(E114+H114+I114)/3</f>
        <v>98.64253393665159</v>
      </c>
    </row>
    <row r="115" spans="1:10" ht="15" customHeight="1">
      <c r="A115" s="39" t="s">
        <v>90</v>
      </c>
      <c r="B115" s="57"/>
      <c r="C115" s="57"/>
      <c r="D115" s="57"/>
      <c r="E115" s="57"/>
      <c r="F115" s="57"/>
      <c r="G115" s="57"/>
      <c r="H115" s="57"/>
      <c r="I115" s="57"/>
      <c r="J115" s="57"/>
    </row>
    <row r="116" spans="1:10" ht="63.75">
      <c r="A116" s="3" t="s">
        <v>70</v>
      </c>
      <c r="B116" s="40" t="s">
        <v>107</v>
      </c>
      <c r="C116" s="35">
        <v>7127.7</v>
      </c>
      <c r="D116" s="35">
        <v>7127.7</v>
      </c>
      <c r="E116" s="35">
        <f>SUM(C116/D116*100)</f>
        <v>100</v>
      </c>
      <c r="F116" s="35">
        <v>95</v>
      </c>
      <c r="G116" s="35">
        <v>103</v>
      </c>
      <c r="H116" s="35">
        <f>SUM(G116/F116)*100</f>
        <v>108.42105263157895</v>
      </c>
      <c r="I116" s="35">
        <v>95.6</v>
      </c>
      <c r="J116" s="35">
        <f>SUM(E116+H116+I116)/3</f>
        <v>101.34035087719299</v>
      </c>
    </row>
    <row r="117" spans="1:10" ht="15" customHeight="1">
      <c r="A117" s="39" t="s">
        <v>91</v>
      </c>
      <c r="B117" s="57"/>
      <c r="C117" s="57"/>
      <c r="D117" s="57"/>
      <c r="E117" s="57"/>
      <c r="F117" s="57"/>
      <c r="G117" s="57"/>
      <c r="H117" s="57"/>
      <c r="I117" s="57"/>
      <c r="J117" s="57"/>
    </row>
    <row r="118" spans="1:10" ht="63.75">
      <c r="A118" s="3" t="s">
        <v>70</v>
      </c>
      <c r="B118" s="40" t="s">
        <v>107</v>
      </c>
      <c r="C118" s="35">
        <v>10643.9</v>
      </c>
      <c r="D118" s="35">
        <v>10643.9</v>
      </c>
      <c r="E118" s="35">
        <f>SUM(C118/D118*100)</f>
        <v>100</v>
      </c>
      <c r="F118" s="35">
        <v>206</v>
      </c>
      <c r="G118" s="35">
        <v>209</v>
      </c>
      <c r="H118" s="35">
        <f>SUM(G118/F118)*100</f>
        <v>101.45631067961165</v>
      </c>
      <c r="I118" s="35">
        <v>139</v>
      </c>
      <c r="J118" s="35">
        <f>SUM(E118+H118+I118)/3</f>
        <v>113.48543689320388</v>
      </c>
    </row>
    <row r="119" spans="1:10" ht="15" customHeight="1">
      <c r="A119" s="39" t="s">
        <v>92</v>
      </c>
      <c r="B119" s="57"/>
      <c r="C119" s="57"/>
      <c r="D119" s="57"/>
      <c r="E119" s="57"/>
      <c r="F119" s="57"/>
      <c r="G119" s="57"/>
      <c r="H119" s="57"/>
      <c r="I119" s="57"/>
      <c r="J119" s="57"/>
    </row>
    <row r="120" spans="1:10" ht="54" customHeight="1">
      <c r="A120" s="3" t="s">
        <v>70</v>
      </c>
      <c r="B120" s="40" t="s">
        <v>107</v>
      </c>
      <c r="C120" s="35">
        <v>6853.6</v>
      </c>
      <c r="D120" s="35">
        <v>6853.6</v>
      </c>
      <c r="E120" s="35">
        <f>SUM(C120/D120*100)</f>
        <v>100</v>
      </c>
      <c r="F120" s="35">
        <v>122</v>
      </c>
      <c r="G120" s="35">
        <v>116</v>
      </c>
      <c r="H120" s="35">
        <f>SUM(G120/F120)*100</f>
        <v>95.08196721311475</v>
      </c>
      <c r="I120" s="35">
        <v>96.7</v>
      </c>
      <c r="J120" s="35">
        <f>SUM(E120+H120+I120)/3</f>
        <v>97.26065573770491</v>
      </c>
    </row>
    <row r="121" spans="1:10" ht="15" customHeight="1">
      <c r="A121" s="39" t="s">
        <v>93</v>
      </c>
      <c r="B121" s="57"/>
      <c r="C121" s="57"/>
      <c r="D121" s="57"/>
      <c r="E121" s="57"/>
      <c r="F121" s="57"/>
      <c r="G121" s="57"/>
      <c r="H121" s="57"/>
      <c r="I121" s="57"/>
      <c r="J121" s="57"/>
    </row>
    <row r="122" spans="1:10" ht="54.75" customHeight="1">
      <c r="A122" s="3" t="s">
        <v>70</v>
      </c>
      <c r="B122" s="40" t="s">
        <v>107</v>
      </c>
      <c r="C122" s="35">
        <v>9268.8</v>
      </c>
      <c r="D122" s="35">
        <v>9268.8</v>
      </c>
      <c r="E122" s="35">
        <f>SUM(C122/D122*100)</f>
        <v>100</v>
      </c>
      <c r="F122" s="35">
        <v>168</v>
      </c>
      <c r="G122" s="35">
        <v>170</v>
      </c>
      <c r="H122" s="35">
        <f>SUM(G122/F122)*100</f>
        <v>101.19047619047619</v>
      </c>
      <c r="I122" s="35">
        <v>100</v>
      </c>
      <c r="J122" s="35">
        <f>SUM(E122+H122+I122)/3</f>
        <v>100.3968253968254</v>
      </c>
    </row>
    <row r="123" spans="1:10" ht="15" customHeight="1">
      <c r="A123" s="39" t="s">
        <v>94</v>
      </c>
      <c r="B123" s="57"/>
      <c r="C123" s="57"/>
      <c r="D123" s="57"/>
      <c r="E123" s="57"/>
      <c r="F123" s="57"/>
      <c r="G123" s="57"/>
      <c r="H123" s="57"/>
      <c r="I123" s="57"/>
      <c r="J123" s="57"/>
    </row>
    <row r="124" spans="1:10" ht="54" customHeight="1">
      <c r="A124" s="3" t="s">
        <v>70</v>
      </c>
      <c r="B124" s="40" t="s">
        <v>107</v>
      </c>
      <c r="C124" s="35">
        <v>10192.6</v>
      </c>
      <c r="D124" s="35">
        <v>10192.6</v>
      </c>
      <c r="E124" s="35">
        <f>SUM(C124/D124*100)</f>
        <v>100</v>
      </c>
      <c r="F124" s="35">
        <v>194</v>
      </c>
      <c r="G124" s="35">
        <v>195</v>
      </c>
      <c r="H124" s="35">
        <f>SUM(G124/F124)*100</f>
        <v>100.51546391752578</v>
      </c>
      <c r="I124" s="35">
        <v>100</v>
      </c>
      <c r="J124" s="35">
        <f>SUM(E124+H124+I124)/3</f>
        <v>100.17182130584193</v>
      </c>
    </row>
    <row r="125" spans="1:10" ht="15" customHeight="1">
      <c r="A125" s="39" t="s">
        <v>95</v>
      </c>
      <c r="B125" s="57"/>
      <c r="C125" s="57"/>
      <c r="D125" s="57"/>
      <c r="E125" s="57"/>
      <c r="F125" s="57"/>
      <c r="G125" s="57"/>
      <c r="H125" s="57"/>
      <c r="I125" s="57"/>
      <c r="J125" s="57"/>
    </row>
    <row r="126" spans="1:10" ht="54" customHeight="1">
      <c r="A126" s="3" t="s">
        <v>70</v>
      </c>
      <c r="B126" s="40" t="s">
        <v>107</v>
      </c>
      <c r="C126" s="35">
        <v>7092</v>
      </c>
      <c r="D126" s="35">
        <v>7092</v>
      </c>
      <c r="E126" s="35">
        <f>SUM(C126/D126*100)</f>
        <v>100</v>
      </c>
      <c r="F126" s="35">
        <v>131</v>
      </c>
      <c r="G126" s="35">
        <v>121</v>
      </c>
      <c r="H126" s="35">
        <f>SUM(G126/F126)*100</f>
        <v>92.36641221374046</v>
      </c>
      <c r="I126" s="35">
        <v>100</v>
      </c>
      <c r="J126" s="35">
        <f>SUM(E126+H126+I126)/3</f>
        <v>97.45547073791347</v>
      </c>
    </row>
    <row r="127" spans="1:10" ht="15" customHeight="1">
      <c r="A127" s="39" t="s">
        <v>96</v>
      </c>
      <c r="B127" s="57"/>
      <c r="C127" s="57"/>
      <c r="D127" s="57"/>
      <c r="E127" s="57"/>
      <c r="F127" s="57"/>
      <c r="G127" s="57"/>
      <c r="H127" s="57"/>
      <c r="I127" s="57"/>
      <c r="J127" s="57"/>
    </row>
    <row r="128" spans="1:10" ht="54" customHeight="1">
      <c r="A128" s="3" t="s">
        <v>70</v>
      </c>
      <c r="B128" s="40" t="s">
        <v>107</v>
      </c>
      <c r="C128" s="35">
        <v>13843.3</v>
      </c>
      <c r="D128" s="35">
        <v>13843.3</v>
      </c>
      <c r="E128" s="35">
        <f>SUM(C128/D128*100)</f>
        <v>100</v>
      </c>
      <c r="F128" s="35">
        <v>230</v>
      </c>
      <c r="G128" s="35">
        <v>232</v>
      </c>
      <c r="H128" s="35">
        <f>SUM(G128/F128)*100</f>
        <v>100.8695652173913</v>
      </c>
      <c r="I128" s="35">
        <v>98.7</v>
      </c>
      <c r="J128" s="35">
        <f>SUM(E128+H128+I128)/3</f>
        <v>99.85652173913043</v>
      </c>
    </row>
    <row r="129" spans="1:10" ht="15" customHeight="1">
      <c r="A129" s="39" t="s">
        <v>97</v>
      </c>
      <c r="B129" s="57"/>
      <c r="C129" s="57"/>
      <c r="D129" s="57"/>
      <c r="E129" s="57"/>
      <c r="F129" s="57"/>
      <c r="G129" s="57"/>
      <c r="H129" s="57"/>
      <c r="I129" s="57"/>
      <c r="J129" s="57"/>
    </row>
    <row r="130" spans="1:10" ht="54.75" customHeight="1">
      <c r="A130" s="3" t="s">
        <v>70</v>
      </c>
      <c r="B130" s="40" t="s">
        <v>107</v>
      </c>
      <c r="C130" s="35">
        <v>7169.9</v>
      </c>
      <c r="D130" s="35">
        <v>7169.9</v>
      </c>
      <c r="E130" s="35">
        <f>SUM(C130/D130*100)</f>
        <v>100</v>
      </c>
      <c r="F130" s="35">
        <v>125</v>
      </c>
      <c r="G130" s="35">
        <v>131</v>
      </c>
      <c r="H130" s="35">
        <f>SUM(G130/F130)*100</f>
        <v>104.80000000000001</v>
      </c>
      <c r="I130" s="35">
        <v>98.7</v>
      </c>
      <c r="J130" s="35">
        <f>SUM(E130+H130+I130)/3</f>
        <v>101.16666666666667</v>
      </c>
    </row>
    <row r="131" spans="1:10" ht="15" customHeight="1">
      <c r="A131" s="39" t="s">
        <v>98</v>
      </c>
      <c r="B131" s="57"/>
      <c r="C131" s="57"/>
      <c r="D131" s="57"/>
      <c r="E131" s="57"/>
      <c r="F131" s="57"/>
      <c r="G131" s="57"/>
      <c r="H131" s="57"/>
      <c r="I131" s="57"/>
      <c r="J131" s="57"/>
    </row>
    <row r="132" spans="1:10" ht="54.75" customHeight="1">
      <c r="A132" s="3" t="s">
        <v>70</v>
      </c>
      <c r="B132" s="40" t="s">
        <v>107</v>
      </c>
      <c r="C132" s="35">
        <v>11048.4</v>
      </c>
      <c r="D132" s="35">
        <v>11048.4</v>
      </c>
      <c r="E132" s="35">
        <f>SUM(C132/D132*100)</f>
        <v>100</v>
      </c>
      <c r="F132" s="35">
        <v>206</v>
      </c>
      <c r="G132" s="35">
        <v>206</v>
      </c>
      <c r="H132" s="35">
        <f>SUM(G132/F132)*100</f>
        <v>100</v>
      </c>
      <c r="I132" s="35">
        <v>102.7</v>
      </c>
      <c r="J132" s="35">
        <f>SUM(E132+H132+I132)/3</f>
        <v>100.89999999999999</v>
      </c>
    </row>
    <row r="133" spans="1:10" ht="15" customHeight="1">
      <c r="A133" s="39" t="s">
        <v>99</v>
      </c>
      <c r="B133" s="57"/>
      <c r="C133" s="57"/>
      <c r="D133" s="57"/>
      <c r="E133" s="57"/>
      <c r="F133" s="57"/>
      <c r="G133" s="57"/>
      <c r="H133" s="57"/>
      <c r="I133" s="57"/>
      <c r="J133" s="57"/>
    </row>
    <row r="134" spans="1:10" ht="54" customHeight="1">
      <c r="A134" s="3" t="s">
        <v>70</v>
      </c>
      <c r="B134" s="40" t="s">
        <v>107</v>
      </c>
      <c r="C134" s="35">
        <v>10052.8</v>
      </c>
      <c r="D134" s="35">
        <v>10052.8</v>
      </c>
      <c r="E134" s="35">
        <f>SUM(C134/D134*100)</f>
        <v>100</v>
      </c>
      <c r="F134" s="35">
        <v>193</v>
      </c>
      <c r="G134" s="35">
        <v>193</v>
      </c>
      <c r="H134" s="35">
        <f>SUM(G134/F134)*100</f>
        <v>100</v>
      </c>
      <c r="I134" s="35">
        <v>95.6</v>
      </c>
      <c r="J134" s="35">
        <f>SUM(E134+H134+I134)/3</f>
        <v>98.53333333333335</v>
      </c>
    </row>
    <row r="135" spans="1:10" ht="15" customHeight="1">
      <c r="A135" s="39" t="s">
        <v>100</v>
      </c>
      <c r="B135" s="57"/>
      <c r="C135" s="57"/>
      <c r="D135" s="57"/>
      <c r="E135" s="57"/>
      <c r="F135" s="57"/>
      <c r="G135" s="57"/>
      <c r="H135" s="57"/>
      <c r="I135" s="57"/>
      <c r="J135" s="57"/>
    </row>
    <row r="136" spans="1:10" ht="54" customHeight="1">
      <c r="A136" s="3" t="s">
        <v>70</v>
      </c>
      <c r="B136" s="40" t="s">
        <v>107</v>
      </c>
      <c r="C136" s="35">
        <v>15205</v>
      </c>
      <c r="D136" s="35">
        <v>15205</v>
      </c>
      <c r="E136" s="35">
        <f>SUM(C136/D136*100)</f>
        <v>100</v>
      </c>
      <c r="F136" s="35">
        <v>268</v>
      </c>
      <c r="G136" s="35">
        <v>261</v>
      </c>
      <c r="H136" s="35">
        <f>SUM(G136/F136)*100</f>
        <v>97.38805970149254</v>
      </c>
      <c r="I136" s="35">
        <v>97.8</v>
      </c>
      <c r="J136" s="35">
        <f>SUM(E136+H136+I136)/3</f>
        <v>98.3960199004975</v>
      </c>
    </row>
    <row r="137" spans="1:10" ht="15" customHeight="1">
      <c r="A137" s="39" t="s">
        <v>101</v>
      </c>
      <c r="B137" s="57"/>
      <c r="C137" s="57"/>
      <c r="D137" s="57"/>
      <c r="E137" s="57"/>
      <c r="F137" s="57"/>
      <c r="G137" s="57"/>
      <c r="H137" s="57"/>
      <c r="I137" s="57"/>
      <c r="J137" s="57"/>
    </row>
    <row r="138" spans="1:10" ht="54" customHeight="1">
      <c r="A138" s="3" t="s">
        <v>70</v>
      </c>
      <c r="B138" s="40" t="s">
        <v>107</v>
      </c>
      <c r="C138" s="35">
        <v>4087</v>
      </c>
      <c r="D138" s="35">
        <v>4087</v>
      </c>
      <c r="E138" s="35">
        <f>SUM(C138/D138*100)</f>
        <v>100</v>
      </c>
      <c r="F138" s="35">
        <v>65</v>
      </c>
      <c r="G138" s="35">
        <v>75</v>
      </c>
      <c r="H138" s="35">
        <f>SUM(G138/F138)*100</f>
        <v>115.38461538461537</v>
      </c>
      <c r="I138" s="35">
        <v>101.3</v>
      </c>
      <c r="J138" s="35">
        <f>SUM(E138+H138+I138)/3</f>
        <v>105.56153846153846</v>
      </c>
    </row>
    <row r="139" spans="1:10" ht="15" customHeight="1">
      <c r="A139" s="39" t="s">
        <v>102</v>
      </c>
      <c r="B139" s="57"/>
      <c r="C139" s="57"/>
      <c r="D139" s="57"/>
      <c r="E139" s="57"/>
      <c r="F139" s="57"/>
      <c r="G139" s="57"/>
      <c r="H139" s="57"/>
      <c r="I139" s="57"/>
      <c r="J139" s="57"/>
    </row>
    <row r="140" spans="1:10" ht="54" customHeight="1">
      <c r="A140" s="3" t="s">
        <v>70</v>
      </c>
      <c r="B140" s="40" t="s">
        <v>107</v>
      </c>
      <c r="C140" s="35">
        <v>13632.2</v>
      </c>
      <c r="D140" s="35">
        <v>13632.2</v>
      </c>
      <c r="E140" s="35">
        <f>SUM(C140/D140*100)</f>
        <v>100</v>
      </c>
      <c r="F140" s="35">
        <v>263</v>
      </c>
      <c r="G140" s="35">
        <v>256</v>
      </c>
      <c r="H140" s="35">
        <f>SUM(G140/F140)*100</f>
        <v>97.33840304182509</v>
      </c>
      <c r="I140" s="35">
        <v>95.1</v>
      </c>
      <c r="J140" s="35">
        <f>SUM(E140+H140+I140)/3</f>
        <v>97.47946768060835</v>
      </c>
    </row>
    <row r="141" spans="1:10" ht="15" customHeight="1">
      <c r="A141" s="39" t="s">
        <v>103</v>
      </c>
      <c r="B141" s="57"/>
      <c r="C141" s="57"/>
      <c r="D141" s="57"/>
      <c r="E141" s="57"/>
      <c r="F141" s="57"/>
      <c r="G141" s="57"/>
      <c r="H141" s="57"/>
      <c r="I141" s="57"/>
      <c r="J141" s="57"/>
    </row>
    <row r="142" spans="1:10" ht="54" customHeight="1">
      <c r="A142" s="3" t="s">
        <v>70</v>
      </c>
      <c r="B142" s="40" t="s">
        <v>107</v>
      </c>
      <c r="C142" s="35">
        <v>15076</v>
      </c>
      <c r="D142" s="35">
        <v>15076</v>
      </c>
      <c r="E142" s="35">
        <f>SUM(C142/D142*100)</f>
        <v>100</v>
      </c>
      <c r="F142" s="35">
        <v>318</v>
      </c>
      <c r="G142" s="35">
        <v>326</v>
      </c>
      <c r="H142" s="35">
        <f>SUM(G142/F142)*100</f>
        <v>102.51572327044025</v>
      </c>
      <c r="I142" s="35">
        <v>100.9</v>
      </c>
      <c r="J142" s="35">
        <f>SUM(E142+H142+I142)/3</f>
        <v>101.13857442348008</v>
      </c>
    </row>
    <row r="143" spans="1:10" ht="15" customHeight="1">
      <c r="A143" s="39" t="s">
        <v>104</v>
      </c>
      <c r="B143" s="57"/>
      <c r="C143" s="57"/>
      <c r="D143" s="57"/>
      <c r="E143" s="57"/>
      <c r="F143" s="57"/>
      <c r="G143" s="57"/>
      <c r="H143" s="57"/>
      <c r="I143" s="57"/>
      <c r="J143" s="57"/>
    </row>
    <row r="144" spans="1:10" ht="54.75" customHeight="1">
      <c r="A144" s="3" t="s">
        <v>70</v>
      </c>
      <c r="B144" s="40" t="s">
        <v>107</v>
      </c>
      <c r="C144" s="35">
        <v>9959.1</v>
      </c>
      <c r="D144" s="35">
        <v>9959.1</v>
      </c>
      <c r="E144" s="35">
        <f>SUM(C144/D144*100)</f>
        <v>100</v>
      </c>
      <c r="F144" s="35">
        <v>158</v>
      </c>
      <c r="G144" s="35">
        <v>154</v>
      </c>
      <c r="H144" s="35">
        <f>SUM(G144/F144)*100</f>
        <v>97.46835443037975</v>
      </c>
      <c r="I144" s="35">
        <v>81.1</v>
      </c>
      <c r="J144" s="35">
        <f>SUM(E144+H144+I144)/3</f>
        <v>92.85611814345991</v>
      </c>
    </row>
    <row r="145" spans="1:10" ht="15" customHeight="1">
      <c r="A145" s="39" t="s">
        <v>105</v>
      </c>
      <c r="B145" s="57"/>
      <c r="C145" s="57"/>
      <c r="D145" s="57"/>
      <c r="E145" s="57"/>
      <c r="F145" s="57"/>
      <c r="G145" s="57"/>
      <c r="H145" s="57"/>
      <c r="I145" s="57"/>
      <c r="J145" s="57"/>
    </row>
    <row r="146" spans="1:10" ht="54.75" customHeight="1">
      <c r="A146" s="3" t="s">
        <v>70</v>
      </c>
      <c r="B146" s="40" t="s">
        <v>107</v>
      </c>
      <c r="C146" s="35">
        <v>6411.8</v>
      </c>
      <c r="D146" s="35">
        <v>6411.8</v>
      </c>
      <c r="E146" s="35">
        <f>SUM(C146/D146*100)</f>
        <v>100</v>
      </c>
      <c r="F146" s="35">
        <v>115</v>
      </c>
      <c r="G146" s="35">
        <v>118</v>
      </c>
      <c r="H146" s="35">
        <f>SUM(G146/F146)*100</f>
        <v>102.60869565217392</v>
      </c>
      <c r="I146" s="35">
        <v>98.2</v>
      </c>
      <c r="J146" s="35">
        <f>SUM(E146+H146+I146)/3</f>
        <v>100.2695652173913</v>
      </c>
    </row>
    <row r="147" spans="1:10" ht="15" customHeight="1">
      <c r="A147" s="39" t="s">
        <v>106</v>
      </c>
      <c r="B147" s="56"/>
      <c r="C147" s="56"/>
      <c r="D147" s="56"/>
      <c r="E147" s="56"/>
      <c r="F147" s="56"/>
      <c r="G147" s="56"/>
      <c r="H147" s="56"/>
      <c r="I147" s="56"/>
      <c r="J147" s="56"/>
    </row>
    <row r="148" spans="1:10" ht="54.75" customHeight="1">
      <c r="A148" s="3" t="s">
        <v>70</v>
      </c>
      <c r="B148" s="40" t="s">
        <v>107</v>
      </c>
      <c r="C148" s="35">
        <v>5493</v>
      </c>
      <c r="D148" s="35">
        <v>5493</v>
      </c>
      <c r="E148" s="35">
        <f>SUM(C148/D148*100)</f>
        <v>100</v>
      </c>
      <c r="F148" s="35">
        <v>67</v>
      </c>
      <c r="G148" s="35">
        <v>73</v>
      </c>
      <c r="H148" s="35">
        <f>SUM(G148/F148)*100</f>
        <v>108.95522388059702</v>
      </c>
      <c r="I148" s="35">
        <v>98</v>
      </c>
      <c r="J148" s="35">
        <f>SUM(E148+H148+I148)/3</f>
        <v>102.31840796019901</v>
      </c>
    </row>
    <row r="149" spans="1:10" ht="15" customHeight="1">
      <c r="A149" s="39" t="s">
        <v>110</v>
      </c>
      <c r="B149" s="56"/>
      <c r="C149" s="56"/>
      <c r="D149" s="56"/>
      <c r="E149" s="56"/>
      <c r="F149" s="56"/>
      <c r="G149" s="56"/>
      <c r="H149" s="56"/>
      <c r="I149" s="56"/>
      <c r="J149" s="56"/>
    </row>
    <row r="150" spans="1:10" ht="81.75" customHeight="1">
      <c r="A150" s="3" t="s">
        <v>108</v>
      </c>
      <c r="B150" s="40" t="s">
        <v>109</v>
      </c>
      <c r="C150" s="35">
        <v>20642.7</v>
      </c>
      <c r="D150" s="35">
        <v>20642.7</v>
      </c>
      <c r="E150" s="35">
        <f>SUM(C150/D150*100)</f>
        <v>100</v>
      </c>
      <c r="F150" s="35">
        <v>590</v>
      </c>
      <c r="G150" s="35">
        <v>590</v>
      </c>
      <c r="H150" s="35">
        <f>SUM(G150/F150)*100</f>
        <v>100</v>
      </c>
      <c r="I150" s="35">
        <v>97.7</v>
      </c>
      <c r="J150" s="35">
        <f>SUM(E150+H150+I150)/3</f>
        <v>99.23333333333333</v>
      </c>
    </row>
    <row r="151" spans="1:10" ht="47.25" customHeight="1">
      <c r="A151" s="3" t="s">
        <v>195</v>
      </c>
      <c r="B151" s="40" t="s">
        <v>109</v>
      </c>
      <c r="C151" s="41">
        <v>195.5</v>
      </c>
      <c r="D151" s="41">
        <v>195.5</v>
      </c>
      <c r="E151" s="35">
        <f>SUM(C151/D151*100)</f>
        <v>100</v>
      </c>
      <c r="F151" s="35">
        <v>318</v>
      </c>
      <c r="G151" s="35">
        <v>318</v>
      </c>
      <c r="H151" s="35">
        <f>SUM(G151/F151)*100</f>
        <v>100</v>
      </c>
      <c r="I151" s="35">
        <v>100</v>
      </c>
      <c r="J151" s="35">
        <f>SUM(E151+H151+I151)/3</f>
        <v>100</v>
      </c>
    </row>
    <row r="152" spans="1:10" ht="15" customHeight="1">
      <c r="A152" s="39" t="s">
        <v>111</v>
      </c>
      <c r="B152" s="56"/>
      <c r="C152" s="56"/>
      <c r="D152" s="56"/>
      <c r="E152" s="56"/>
      <c r="F152" s="56"/>
      <c r="G152" s="56"/>
      <c r="H152" s="56"/>
      <c r="I152" s="56"/>
      <c r="J152" s="56"/>
    </row>
    <row r="153" spans="1:10" ht="76.5">
      <c r="A153" s="3" t="s">
        <v>108</v>
      </c>
      <c r="B153" s="40" t="s">
        <v>109</v>
      </c>
      <c r="C153" s="35">
        <v>30017.4</v>
      </c>
      <c r="D153" s="35">
        <v>30017.4</v>
      </c>
      <c r="E153" s="35">
        <f>SUM(C153/D153*100)</f>
        <v>100</v>
      </c>
      <c r="F153" s="35">
        <v>723</v>
      </c>
      <c r="G153" s="35">
        <v>720</v>
      </c>
      <c r="H153" s="35">
        <f>SUM(G153/F153)*100</f>
        <v>99.5850622406639</v>
      </c>
      <c r="I153" s="35">
        <v>97.1</v>
      </c>
      <c r="J153" s="35">
        <f>SUM(E153+H153+I153)/3</f>
        <v>98.89502074688797</v>
      </c>
    </row>
    <row r="154" spans="1:10" ht="38.25">
      <c r="A154" s="3" t="s">
        <v>195</v>
      </c>
      <c r="B154" s="40" t="s">
        <v>109</v>
      </c>
      <c r="C154" s="41">
        <v>486.6</v>
      </c>
      <c r="D154" s="41">
        <v>486.6</v>
      </c>
      <c r="E154" s="35">
        <f>SUM(C154/D154*100)</f>
        <v>100</v>
      </c>
      <c r="F154" s="35">
        <v>384</v>
      </c>
      <c r="G154" s="35">
        <v>405</v>
      </c>
      <c r="H154" s="35">
        <f>SUM(G154/F154)*100</f>
        <v>105.46875</v>
      </c>
      <c r="I154" s="35">
        <v>100</v>
      </c>
      <c r="J154" s="35">
        <f>SUM(E154+H154+I154)/3</f>
        <v>101.82291666666667</v>
      </c>
    </row>
    <row r="155" spans="1:10" ht="15" customHeight="1">
      <c r="A155" s="39" t="s">
        <v>112</v>
      </c>
      <c r="B155" s="56"/>
      <c r="C155" s="56"/>
      <c r="D155" s="56"/>
      <c r="E155" s="56"/>
      <c r="F155" s="56"/>
      <c r="G155" s="56"/>
      <c r="H155" s="56"/>
      <c r="I155" s="56"/>
      <c r="J155" s="56"/>
    </row>
    <row r="156" spans="1:10" ht="76.5">
      <c r="A156" s="3" t="s">
        <v>108</v>
      </c>
      <c r="B156" s="40" t="s">
        <v>109</v>
      </c>
      <c r="C156" s="35">
        <v>21643.1</v>
      </c>
      <c r="D156" s="35">
        <v>21643.1</v>
      </c>
      <c r="E156" s="35">
        <f>SUM(C156/D156*100)</f>
        <v>100</v>
      </c>
      <c r="F156" s="35">
        <v>609</v>
      </c>
      <c r="G156" s="35">
        <v>617</v>
      </c>
      <c r="H156" s="35">
        <f>SUM(G156/F156)*100</f>
        <v>101.31362889983579</v>
      </c>
      <c r="I156" s="35">
        <v>103.7</v>
      </c>
      <c r="J156" s="35">
        <f>SUM(E156+H156+I156)/3</f>
        <v>101.6712096332786</v>
      </c>
    </row>
    <row r="157" spans="1:10" ht="38.25">
      <c r="A157" s="3" t="s">
        <v>195</v>
      </c>
      <c r="B157" s="40" t="s">
        <v>109</v>
      </c>
      <c r="C157" s="41">
        <v>236.3</v>
      </c>
      <c r="D157" s="41">
        <v>236.3</v>
      </c>
      <c r="E157" s="35">
        <f>SUM(C157/D157*100)</f>
        <v>100</v>
      </c>
      <c r="F157" s="35">
        <v>623</v>
      </c>
      <c r="G157" s="35">
        <v>622</v>
      </c>
      <c r="H157" s="35">
        <f>SUM(G157/F157)*100</f>
        <v>99.83948635634029</v>
      </c>
      <c r="I157" s="35">
        <v>100</v>
      </c>
      <c r="J157" s="35">
        <f>SUM(E157+H157+I157)/3</f>
        <v>99.94649545211342</v>
      </c>
    </row>
    <row r="158" spans="1:10" ht="15" customHeight="1">
      <c r="A158" s="39" t="s">
        <v>113</v>
      </c>
      <c r="B158" s="56"/>
      <c r="C158" s="56"/>
      <c r="D158" s="56"/>
      <c r="E158" s="56"/>
      <c r="F158" s="56"/>
      <c r="G158" s="56"/>
      <c r="H158" s="56"/>
      <c r="I158" s="56"/>
      <c r="J158" s="56"/>
    </row>
    <row r="159" spans="1:10" ht="76.5">
      <c r="A159" s="3" t="s">
        <v>108</v>
      </c>
      <c r="B159" s="40" t="s">
        <v>109</v>
      </c>
      <c r="C159" s="42">
        <v>20279.5</v>
      </c>
      <c r="D159" s="42">
        <v>20279.5</v>
      </c>
      <c r="E159" s="35">
        <f>SUM(C159/D159*100)</f>
        <v>100</v>
      </c>
      <c r="F159" s="35">
        <v>572</v>
      </c>
      <c r="G159" s="35">
        <v>569</v>
      </c>
      <c r="H159" s="35">
        <f>SUM(G159/F159)*100</f>
        <v>99.47552447552448</v>
      </c>
      <c r="I159" s="35">
        <v>98.1</v>
      </c>
      <c r="J159" s="35">
        <f>SUM(E159+H159+I159)/3</f>
        <v>99.1918414918415</v>
      </c>
    </row>
    <row r="160" spans="1:10" ht="38.25">
      <c r="A160" s="3" t="s">
        <v>195</v>
      </c>
      <c r="B160" s="40" t="s">
        <v>109</v>
      </c>
      <c r="C160" s="41">
        <v>206.6</v>
      </c>
      <c r="D160" s="41">
        <v>206.6</v>
      </c>
      <c r="E160" s="35">
        <f>SUM(C160/D160*100)</f>
        <v>100</v>
      </c>
      <c r="F160" s="35">
        <v>265</v>
      </c>
      <c r="G160" s="35">
        <v>263</v>
      </c>
      <c r="H160" s="35">
        <f>SUM(G160/F160)*100</f>
        <v>99.24528301886792</v>
      </c>
      <c r="I160" s="35">
        <v>100</v>
      </c>
      <c r="J160" s="35">
        <f>SUM(E160+H160+I160)/3</f>
        <v>99.74842767295597</v>
      </c>
    </row>
    <row r="161" spans="1:10" ht="15" customHeight="1">
      <c r="A161" s="39" t="s">
        <v>114</v>
      </c>
      <c r="B161" s="56"/>
      <c r="C161" s="56"/>
      <c r="D161" s="56"/>
      <c r="E161" s="56"/>
      <c r="F161" s="56"/>
      <c r="G161" s="56"/>
      <c r="H161" s="56"/>
      <c r="I161" s="56"/>
      <c r="J161" s="56"/>
    </row>
    <row r="162" spans="1:10" ht="76.5">
      <c r="A162" s="3" t="s">
        <v>108</v>
      </c>
      <c r="B162" s="40" t="s">
        <v>109</v>
      </c>
      <c r="C162" s="41">
        <v>35904.5</v>
      </c>
      <c r="D162" s="41">
        <v>35904.5</v>
      </c>
      <c r="E162" s="35">
        <f>SUM(C162/D162*100)</f>
        <v>100</v>
      </c>
      <c r="F162" s="35">
        <v>877</v>
      </c>
      <c r="G162" s="35">
        <v>877</v>
      </c>
      <c r="H162" s="35">
        <f>SUM(G162/F162)*100</f>
        <v>100</v>
      </c>
      <c r="I162" s="35">
        <v>108.2</v>
      </c>
      <c r="J162" s="35">
        <f>SUM(E162+H162+I162)/3</f>
        <v>102.73333333333333</v>
      </c>
    </row>
    <row r="163" spans="1:10" ht="38.25">
      <c r="A163" s="3" t="s">
        <v>195</v>
      </c>
      <c r="B163" s="40" t="s">
        <v>109</v>
      </c>
      <c r="C163" s="41">
        <v>812.9</v>
      </c>
      <c r="D163" s="41">
        <v>812.9</v>
      </c>
      <c r="E163" s="35">
        <f>SUM(C163/D163*100)</f>
        <v>100</v>
      </c>
      <c r="F163" s="35">
        <v>500</v>
      </c>
      <c r="G163" s="35">
        <v>500</v>
      </c>
      <c r="H163" s="35">
        <f>SUM(G163/F163)*100</f>
        <v>100</v>
      </c>
      <c r="I163" s="35">
        <v>100</v>
      </c>
      <c r="J163" s="35">
        <f>SUM(E163+H163+I163)/3</f>
        <v>100</v>
      </c>
    </row>
    <row r="164" spans="1:10" ht="15" customHeight="1">
      <c r="A164" s="39" t="s">
        <v>115</v>
      </c>
      <c r="B164" s="56"/>
      <c r="C164" s="56"/>
      <c r="D164" s="56"/>
      <c r="E164" s="56"/>
      <c r="F164" s="56"/>
      <c r="G164" s="56"/>
      <c r="H164" s="56"/>
      <c r="I164" s="56"/>
      <c r="J164" s="56"/>
    </row>
    <row r="165" spans="1:10" ht="76.5">
      <c r="A165" s="3" t="s">
        <v>108</v>
      </c>
      <c r="B165" s="40" t="s">
        <v>109</v>
      </c>
      <c r="C165" s="42">
        <v>17375.4</v>
      </c>
      <c r="D165" s="42">
        <v>17375.4</v>
      </c>
      <c r="E165" s="35">
        <f>SUM(C165/D165*100)</f>
        <v>100</v>
      </c>
      <c r="F165" s="35">
        <v>401</v>
      </c>
      <c r="G165" s="35">
        <v>386</v>
      </c>
      <c r="H165" s="35">
        <f>SUM(G165/F165)*100</f>
        <v>96.25935162094763</v>
      </c>
      <c r="I165" s="35">
        <v>100.7</v>
      </c>
      <c r="J165" s="35">
        <f>SUM(E165+H165+I165)/3</f>
        <v>98.98645054031589</v>
      </c>
    </row>
    <row r="166" spans="1:10" ht="38.25">
      <c r="A166" s="3" t="s">
        <v>195</v>
      </c>
      <c r="B166" s="40" t="s">
        <v>109</v>
      </c>
      <c r="C166" s="41">
        <v>133.3</v>
      </c>
      <c r="D166" s="41">
        <v>133.3</v>
      </c>
      <c r="E166" s="35">
        <f>SUM(C166/D166*100)</f>
        <v>100</v>
      </c>
      <c r="F166" s="35">
        <v>230</v>
      </c>
      <c r="G166" s="35">
        <v>245</v>
      </c>
      <c r="H166" s="35">
        <f>SUM(G166/F166)*100</f>
        <v>106.5217391304348</v>
      </c>
      <c r="I166" s="35">
        <v>100</v>
      </c>
      <c r="J166" s="35">
        <f>SUM(E166+H166+I166)/3</f>
        <v>102.17391304347827</v>
      </c>
    </row>
    <row r="167" spans="1:10" ht="15" customHeight="1">
      <c r="A167" s="39" t="s">
        <v>116</v>
      </c>
      <c r="B167" s="56"/>
      <c r="C167" s="56"/>
      <c r="D167" s="56"/>
      <c r="E167" s="56"/>
      <c r="F167" s="56"/>
      <c r="G167" s="56"/>
      <c r="H167" s="56"/>
      <c r="I167" s="56"/>
      <c r="J167" s="56"/>
    </row>
    <row r="168" spans="1:10" ht="76.5">
      <c r="A168" s="3" t="s">
        <v>108</v>
      </c>
      <c r="B168" s="40" t="s">
        <v>109</v>
      </c>
      <c r="C168" s="42">
        <v>34136.8</v>
      </c>
      <c r="D168" s="42">
        <v>34136.8</v>
      </c>
      <c r="E168" s="35">
        <f>SUM(C168/D168*100)</f>
        <v>100</v>
      </c>
      <c r="F168" s="35">
        <v>879</v>
      </c>
      <c r="G168" s="35">
        <v>884</v>
      </c>
      <c r="H168" s="35">
        <f>SUM(G168/F168)*100</f>
        <v>100.5688282138794</v>
      </c>
      <c r="I168" s="35">
        <v>101</v>
      </c>
      <c r="J168" s="35">
        <f>SUM(E168+H168+I168)/3</f>
        <v>100.5229427379598</v>
      </c>
    </row>
    <row r="169" spans="1:10" ht="38.25">
      <c r="A169" s="3" t="s">
        <v>195</v>
      </c>
      <c r="B169" s="40" t="s">
        <v>109</v>
      </c>
      <c r="C169" s="41">
        <v>429.9</v>
      </c>
      <c r="D169" s="41">
        <v>429.9</v>
      </c>
      <c r="E169" s="35">
        <f>SUM(C169/D169*100)</f>
        <v>100</v>
      </c>
      <c r="F169" s="35">
        <v>476</v>
      </c>
      <c r="G169" s="35">
        <v>457</v>
      </c>
      <c r="H169" s="35">
        <f>SUM(G169/F169)*100</f>
        <v>96.00840336134453</v>
      </c>
      <c r="I169" s="35">
        <v>99</v>
      </c>
      <c r="J169" s="35">
        <f>SUM(E169+H169+I169)/3</f>
        <v>98.33613445378153</v>
      </c>
    </row>
    <row r="170" spans="1:10" ht="15" customHeight="1">
      <c r="A170" s="39" t="s">
        <v>117</v>
      </c>
      <c r="B170" s="56"/>
      <c r="C170" s="56"/>
      <c r="D170" s="56"/>
      <c r="E170" s="56"/>
      <c r="F170" s="56"/>
      <c r="G170" s="56"/>
      <c r="H170" s="56"/>
      <c r="I170" s="56"/>
      <c r="J170" s="56"/>
    </row>
    <row r="171" spans="1:10" ht="76.5">
      <c r="A171" s="3" t="s">
        <v>108</v>
      </c>
      <c r="B171" s="40" t="s">
        <v>109</v>
      </c>
      <c r="C171" s="42">
        <v>16840.4</v>
      </c>
      <c r="D171" s="42">
        <v>16840.4</v>
      </c>
      <c r="E171" s="35">
        <f>SUM(C171/D171*100)</f>
        <v>100</v>
      </c>
      <c r="F171" s="35">
        <v>397</v>
      </c>
      <c r="G171" s="35">
        <v>397</v>
      </c>
      <c r="H171" s="35">
        <f>SUM(G171/F171)*100</f>
        <v>100</v>
      </c>
      <c r="I171" s="35">
        <v>103.7</v>
      </c>
      <c r="J171" s="35">
        <f>SUM(E171+H171+I171)/3</f>
        <v>101.23333333333333</v>
      </c>
    </row>
    <row r="172" spans="1:10" ht="38.25">
      <c r="A172" s="3" t="s">
        <v>195</v>
      </c>
      <c r="B172" s="40" t="s">
        <v>109</v>
      </c>
      <c r="C172" s="41">
        <v>409.2</v>
      </c>
      <c r="D172" s="41">
        <v>409.2</v>
      </c>
      <c r="E172" s="35">
        <f>SUM(C172/D172*100)</f>
        <v>100</v>
      </c>
      <c r="F172" s="35">
        <v>362</v>
      </c>
      <c r="G172" s="35">
        <v>362</v>
      </c>
      <c r="H172" s="35">
        <f>SUM(G172/F172)*100</f>
        <v>100</v>
      </c>
      <c r="I172" s="35">
        <v>100</v>
      </c>
      <c r="J172" s="35">
        <f>SUM(E172+H172+I172)/3</f>
        <v>100</v>
      </c>
    </row>
    <row r="173" spans="1:10" ht="15" customHeight="1">
      <c r="A173" s="39" t="s">
        <v>196</v>
      </c>
      <c r="B173" s="56"/>
      <c r="C173" s="56"/>
      <c r="D173" s="56"/>
      <c r="E173" s="56"/>
      <c r="F173" s="56"/>
      <c r="G173" s="56"/>
      <c r="H173" s="56"/>
      <c r="I173" s="56"/>
      <c r="J173" s="56"/>
    </row>
    <row r="174" spans="1:10" ht="76.5">
      <c r="A174" s="3" t="s">
        <v>108</v>
      </c>
      <c r="B174" s="40" t="s">
        <v>109</v>
      </c>
      <c r="C174" s="41">
        <v>21115.3</v>
      </c>
      <c r="D174" s="41">
        <v>21115.3</v>
      </c>
      <c r="E174" s="35">
        <f>SUM(C174/D174*100)</f>
        <v>100</v>
      </c>
      <c r="F174" s="35">
        <v>502</v>
      </c>
      <c r="G174" s="35">
        <v>505</v>
      </c>
      <c r="H174" s="35">
        <f>SUM(G174/F174)*100</f>
        <v>100.59760956175299</v>
      </c>
      <c r="I174" s="35">
        <v>100.6</v>
      </c>
      <c r="J174" s="35">
        <f>SUM(E174+H174+I174)/3</f>
        <v>100.39920318725099</v>
      </c>
    </row>
    <row r="175" spans="1:10" ht="38.25">
      <c r="A175" s="3" t="s">
        <v>195</v>
      </c>
      <c r="B175" s="40" t="s">
        <v>109</v>
      </c>
      <c r="C175" s="41">
        <v>472.5</v>
      </c>
      <c r="D175" s="41">
        <v>472.5</v>
      </c>
      <c r="E175" s="35">
        <f>SUM(C175/D175*100)</f>
        <v>100</v>
      </c>
      <c r="F175" s="35">
        <v>480</v>
      </c>
      <c r="G175" s="35">
        <v>480</v>
      </c>
      <c r="H175" s="35">
        <f>SUM(G175/F175)*100</f>
        <v>100</v>
      </c>
      <c r="I175" s="35">
        <v>100</v>
      </c>
      <c r="J175" s="35">
        <f>SUM(E175+H175+I175)/3</f>
        <v>100</v>
      </c>
    </row>
    <row r="176" spans="1:10" ht="15" customHeight="1">
      <c r="A176" s="39" t="s">
        <v>118</v>
      </c>
      <c r="B176" s="56"/>
      <c r="C176" s="56"/>
      <c r="D176" s="56"/>
      <c r="E176" s="56"/>
      <c r="F176" s="56"/>
      <c r="G176" s="56"/>
      <c r="H176" s="56"/>
      <c r="I176" s="56"/>
      <c r="J176" s="56"/>
    </row>
    <row r="177" spans="1:10" ht="76.5">
      <c r="A177" s="3" t="s">
        <v>108</v>
      </c>
      <c r="B177" s="40" t="s">
        <v>109</v>
      </c>
      <c r="C177" s="41">
        <v>17961.9</v>
      </c>
      <c r="D177" s="41">
        <v>17961.9</v>
      </c>
      <c r="E177" s="35">
        <f>SUM(C177/D177*100)</f>
        <v>100</v>
      </c>
      <c r="F177" s="35">
        <v>515</v>
      </c>
      <c r="G177" s="35">
        <v>518</v>
      </c>
      <c r="H177" s="35">
        <f>SUM(G177/F177)*100</f>
        <v>100.58252427184466</v>
      </c>
      <c r="I177" s="35">
        <v>98.1</v>
      </c>
      <c r="J177" s="35">
        <f>SUM(E177+H177+I177)/3</f>
        <v>99.5608414239482</v>
      </c>
    </row>
    <row r="178" spans="1:10" ht="38.25">
      <c r="A178" s="3" t="s">
        <v>195</v>
      </c>
      <c r="B178" s="40" t="s">
        <v>109</v>
      </c>
      <c r="C178" s="41">
        <v>405.8</v>
      </c>
      <c r="D178" s="41">
        <v>405.8</v>
      </c>
      <c r="E178" s="35">
        <f>SUM(C178/D178*100)</f>
        <v>100</v>
      </c>
      <c r="F178" s="35">
        <v>596</v>
      </c>
      <c r="G178" s="35">
        <v>570</v>
      </c>
      <c r="H178" s="35">
        <f>SUM(G178/F178)*100</f>
        <v>95.63758389261746</v>
      </c>
      <c r="I178" s="35">
        <v>100</v>
      </c>
      <c r="J178" s="35">
        <f>SUM(E178+H178+I178)/3</f>
        <v>98.54586129753915</v>
      </c>
    </row>
    <row r="179" spans="1:10" ht="15" customHeight="1">
      <c r="A179" s="39" t="s">
        <v>119</v>
      </c>
      <c r="B179" s="56"/>
      <c r="C179" s="56"/>
      <c r="D179" s="56"/>
      <c r="E179" s="56"/>
      <c r="F179" s="56"/>
      <c r="G179" s="56"/>
      <c r="H179" s="56"/>
      <c r="I179" s="56"/>
      <c r="J179" s="56"/>
    </row>
    <row r="180" spans="1:10" ht="76.5">
      <c r="A180" s="3" t="s">
        <v>108</v>
      </c>
      <c r="B180" s="40" t="s">
        <v>109</v>
      </c>
      <c r="C180" s="41">
        <v>11264.5</v>
      </c>
      <c r="D180" s="41">
        <v>11264.5</v>
      </c>
      <c r="E180" s="35">
        <f>SUM(C180/D180*100)</f>
        <v>100</v>
      </c>
      <c r="F180" s="35">
        <v>246</v>
      </c>
      <c r="G180" s="35">
        <v>249</v>
      </c>
      <c r="H180" s="35">
        <f>SUM(G180/F180)*100</f>
        <v>101.21951219512195</v>
      </c>
      <c r="I180" s="35">
        <v>100</v>
      </c>
      <c r="J180" s="35">
        <f>SUM(E180+H180+I180)/3</f>
        <v>100.40650406504066</v>
      </c>
    </row>
    <row r="181" spans="1:10" ht="38.25">
      <c r="A181" s="3" t="s">
        <v>195</v>
      </c>
      <c r="B181" s="40" t="s">
        <v>109</v>
      </c>
      <c r="C181" s="41">
        <v>150.5</v>
      </c>
      <c r="D181" s="41">
        <v>150.5</v>
      </c>
      <c r="E181" s="35">
        <f>SUM(C181/D181*100)</f>
        <v>100</v>
      </c>
      <c r="F181" s="35">
        <v>60</v>
      </c>
      <c r="G181" s="35">
        <v>60</v>
      </c>
      <c r="H181" s="35">
        <f>SUM(G181/F181)*100</f>
        <v>100</v>
      </c>
      <c r="I181" s="35">
        <v>100</v>
      </c>
      <c r="J181" s="35">
        <f>SUM(E181+H181+I181)/3</f>
        <v>100</v>
      </c>
    </row>
    <row r="182" spans="1:10" ht="15" customHeight="1">
      <c r="A182" s="39" t="s">
        <v>120</v>
      </c>
      <c r="B182" s="56"/>
      <c r="C182" s="56"/>
      <c r="D182" s="56"/>
      <c r="E182" s="56"/>
      <c r="F182" s="56"/>
      <c r="G182" s="56"/>
      <c r="H182" s="56"/>
      <c r="I182" s="56"/>
      <c r="J182" s="56"/>
    </row>
    <row r="183" spans="1:10" ht="76.5">
      <c r="A183" s="3" t="s">
        <v>108</v>
      </c>
      <c r="B183" s="40" t="s">
        <v>109</v>
      </c>
      <c r="C183" s="41">
        <v>21634</v>
      </c>
      <c r="D183" s="41">
        <v>21634</v>
      </c>
      <c r="E183" s="35">
        <f>SUM(C183/D183*100)</f>
        <v>100</v>
      </c>
      <c r="F183" s="35">
        <v>635</v>
      </c>
      <c r="G183" s="35">
        <v>637</v>
      </c>
      <c r="H183" s="35">
        <f>SUM(G183/F183)*100</f>
        <v>100.31496062992127</v>
      </c>
      <c r="I183" s="35">
        <v>100.7</v>
      </c>
      <c r="J183" s="35">
        <f>SUM(E183+H183+I183)/3</f>
        <v>100.33832020997376</v>
      </c>
    </row>
    <row r="184" spans="1:10" ht="38.25">
      <c r="A184" s="3" t="s">
        <v>195</v>
      </c>
      <c r="B184" s="40" t="s">
        <v>109</v>
      </c>
      <c r="C184" s="41">
        <v>343.4</v>
      </c>
      <c r="D184" s="41">
        <v>343.4</v>
      </c>
      <c r="E184" s="35">
        <f>SUM(C184/D184*100)</f>
        <v>100</v>
      </c>
      <c r="F184" s="35">
        <v>615</v>
      </c>
      <c r="G184" s="35">
        <v>610</v>
      </c>
      <c r="H184" s="35">
        <f>SUM(G184/F184)*100</f>
        <v>99.1869918699187</v>
      </c>
      <c r="I184" s="35">
        <v>100</v>
      </c>
      <c r="J184" s="35">
        <f>SUM(E184+H184+I184)/3</f>
        <v>99.7289972899729</v>
      </c>
    </row>
    <row r="185" spans="1:10" ht="15" customHeight="1">
      <c r="A185" s="39" t="s">
        <v>121</v>
      </c>
      <c r="B185" s="56"/>
      <c r="C185" s="56"/>
      <c r="D185" s="56"/>
      <c r="E185" s="56"/>
      <c r="F185" s="56"/>
      <c r="G185" s="56"/>
      <c r="H185" s="56"/>
      <c r="I185" s="56"/>
      <c r="J185" s="56"/>
    </row>
    <row r="186" spans="1:10" ht="76.5">
      <c r="A186" s="3" t="s">
        <v>108</v>
      </c>
      <c r="B186" s="40" t="s">
        <v>109</v>
      </c>
      <c r="C186" s="41">
        <v>19323.9</v>
      </c>
      <c r="D186" s="41">
        <v>19323.9</v>
      </c>
      <c r="E186" s="35">
        <f>SUM(C186/D186*100)</f>
        <v>100</v>
      </c>
      <c r="F186" s="35">
        <v>627</v>
      </c>
      <c r="G186" s="35">
        <v>621</v>
      </c>
      <c r="H186" s="35">
        <f>SUM(G186/F186)*100</f>
        <v>99.04306220095694</v>
      </c>
      <c r="I186" s="35">
        <v>104.3</v>
      </c>
      <c r="J186" s="35">
        <f>SUM(E186+H186+I186)/3</f>
        <v>101.11435406698564</v>
      </c>
    </row>
    <row r="187" spans="1:10" ht="38.25">
      <c r="A187" s="3" t="s">
        <v>195</v>
      </c>
      <c r="B187" s="40" t="s">
        <v>109</v>
      </c>
      <c r="C187" s="41">
        <v>210.8</v>
      </c>
      <c r="D187" s="41">
        <v>210.8</v>
      </c>
      <c r="E187" s="35">
        <f>SUM(C187/D187*100)</f>
        <v>100</v>
      </c>
      <c r="F187" s="35">
        <v>632</v>
      </c>
      <c r="G187" s="35">
        <v>626</v>
      </c>
      <c r="H187" s="35">
        <f>SUM(G187/F187)*100</f>
        <v>99.0506329113924</v>
      </c>
      <c r="I187" s="35">
        <v>100</v>
      </c>
      <c r="J187" s="35">
        <f>SUM(E187+H187+I187)/3</f>
        <v>99.68354430379748</v>
      </c>
    </row>
    <row r="188" spans="1:10" ht="15" customHeight="1">
      <c r="A188" s="39" t="s">
        <v>122</v>
      </c>
      <c r="B188" s="56"/>
      <c r="C188" s="56"/>
      <c r="D188" s="56"/>
      <c r="E188" s="56"/>
      <c r="F188" s="56"/>
      <c r="G188" s="56"/>
      <c r="H188" s="56"/>
      <c r="I188" s="56"/>
      <c r="J188" s="56"/>
    </row>
    <row r="189" spans="1:10" ht="76.5">
      <c r="A189" s="3" t="s">
        <v>108</v>
      </c>
      <c r="B189" s="40" t="s">
        <v>109</v>
      </c>
      <c r="C189" s="41">
        <v>22206.9</v>
      </c>
      <c r="D189" s="41">
        <v>22206.9</v>
      </c>
      <c r="E189" s="35">
        <f>SUM(C189/D189*100)</f>
        <v>100</v>
      </c>
      <c r="F189" s="35">
        <v>602</v>
      </c>
      <c r="G189" s="35">
        <v>607</v>
      </c>
      <c r="H189" s="35">
        <f>SUM(G189/F189)*100</f>
        <v>100.83056478405317</v>
      </c>
      <c r="I189" s="35">
        <v>101.3</v>
      </c>
      <c r="J189" s="35">
        <f>SUM(E189+H189+I189)/3</f>
        <v>100.71018826135105</v>
      </c>
    </row>
    <row r="190" spans="1:10" ht="38.25">
      <c r="A190" s="3" t="s">
        <v>195</v>
      </c>
      <c r="B190" s="40" t="s">
        <v>109</v>
      </c>
      <c r="C190" s="41">
        <v>363.7</v>
      </c>
      <c r="D190" s="41">
        <v>363.7</v>
      </c>
      <c r="E190" s="35">
        <f>SUM(C190/D190*100)</f>
        <v>100</v>
      </c>
      <c r="F190" s="35">
        <v>260</v>
      </c>
      <c r="G190" s="35">
        <v>260</v>
      </c>
      <c r="H190" s="35">
        <f>SUM(G190/F190)*100</f>
        <v>100</v>
      </c>
      <c r="I190" s="35">
        <v>100</v>
      </c>
      <c r="J190" s="35">
        <f>SUM(E190+H190+I190)/3</f>
        <v>100</v>
      </c>
    </row>
    <row r="191" spans="1:10" ht="15" customHeight="1">
      <c r="A191" s="39" t="s">
        <v>123</v>
      </c>
      <c r="B191" s="56"/>
      <c r="C191" s="56"/>
      <c r="D191" s="56"/>
      <c r="E191" s="56"/>
      <c r="F191" s="56"/>
      <c r="G191" s="56"/>
      <c r="H191" s="56"/>
      <c r="I191" s="56"/>
      <c r="J191" s="56"/>
    </row>
    <row r="192" spans="1:10" ht="76.5">
      <c r="A192" s="3" t="s">
        <v>108</v>
      </c>
      <c r="B192" s="40" t="s">
        <v>109</v>
      </c>
      <c r="C192" s="41">
        <v>17438.3</v>
      </c>
      <c r="D192" s="41">
        <v>17438.3</v>
      </c>
      <c r="E192" s="35">
        <f>SUM(C192/D192*100)</f>
        <v>100</v>
      </c>
      <c r="F192" s="35">
        <v>440</v>
      </c>
      <c r="G192" s="35">
        <v>447</v>
      </c>
      <c r="H192" s="35">
        <f>SUM(G192/F192)*100</f>
        <v>101.5909090909091</v>
      </c>
      <c r="I192" s="35">
        <v>101.7</v>
      </c>
      <c r="J192" s="35">
        <f>SUM(E192+H192+I192)/3</f>
        <v>101.09696969696971</v>
      </c>
    </row>
    <row r="193" spans="1:10" ht="38.25">
      <c r="A193" s="3" t="s">
        <v>195</v>
      </c>
      <c r="B193" s="40" t="s">
        <v>109</v>
      </c>
      <c r="C193" s="41">
        <v>236.5</v>
      </c>
      <c r="D193" s="41">
        <v>236.5</v>
      </c>
      <c r="E193" s="35">
        <f>SUM(C193/D193*100)</f>
        <v>100</v>
      </c>
      <c r="F193" s="35">
        <v>405</v>
      </c>
      <c r="G193" s="35">
        <v>405</v>
      </c>
      <c r="H193" s="35">
        <f>SUM(G193/F193)*100</f>
        <v>100</v>
      </c>
      <c r="I193" s="35">
        <v>100</v>
      </c>
      <c r="J193" s="35">
        <f>SUM(E193+H193+I193)/3</f>
        <v>100</v>
      </c>
    </row>
    <row r="194" spans="1:10" ht="15" customHeight="1">
      <c r="A194" s="39" t="s">
        <v>124</v>
      </c>
      <c r="B194" s="56"/>
      <c r="C194" s="56"/>
      <c r="D194" s="56"/>
      <c r="E194" s="56"/>
      <c r="F194" s="56"/>
      <c r="G194" s="56"/>
      <c r="H194" s="56"/>
      <c r="I194" s="56"/>
      <c r="J194" s="56"/>
    </row>
    <row r="195" spans="1:10" ht="76.5">
      <c r="A195" s="3" t="s">
        <v>108</v>
      </c>
      <c r="B195" s="40" t="s">
        <v>109</v>
      </c>
      <c r="C195" s="41">
        <v>20896.3</v>
      </c>
      <c r="D195" s="41">
        <v>20896.3</v>
      </c>
      <c r="E195" s="35">
        <f>SUM(C195/D195*100)</f>
        <v>100</v>
      </c>
      <c r="F195" s="35">
        <v>598</v>
      </c>
      <c r="G195" s="35">
        <v>604</v>
      </c>
      <c r="H195" s="35">
        <f>SUM(G195/F195)*100</f>
        <v>101.00334448160535</v>
      </c>
      <c r="I195" s="35">
        <v>101.4</v>
      </c>
      <c r="J195" s="35">
        <f>SUM(E195+H195+I195)/3</f>
        <v>100.80111482720179</v>
      </c>
    </row>
    <row r="196" spans="1:10" ht="38.25">
      <c r="A196" s="3" t="s">
        <v>195</v>
      </c>
      <c r="B196" s="40" t="s">
        <v>109</v>
      </c>
      <c r="C196" s="41">
        <v>294.1</v>
      </c>
      <c r="D196" s="41">
        <v>294.1</v>
      </c>
      <c r="E196" s="35">
        <f>SUM(C196/D196*100)</f>
        <v>100</v>
      </c>
      <c r="F196" s="35">
        <v>680</v>
      </c>
      <c r="G196" s="35">
        <v>680</v>
      </c>
      <c r="H196" s="35">
        <f>SUM(G196/F196)*100</f>
        <v>100</v>
      </c>
      <c r="I196" s="35">
        <v>100</v>
      </c>
      <c r="J196" s="35">
        <f>SUM(E196+H196+I196)/3</f>
        <v>100</v>
      </c>
    </row>
    <row r="197" spans="1:10" ht="15" customHeight="1">
      <c r="A197" s="39" t="s">
        <v>125</v>
      </c>
      <c r="B197" s="56"/>
      <c r="C197" s="56"/>
      <c r="D197" s="56"/>
      <c r="E197" s="56"/>
      <c r="F197" s="56"/>
      <c r="G197" s="56"/>
      <c r="H197" s="56"/>
      <c r="I197" s="56"/>
      <c r="J197" s="56"/>
    </row>
    <row r="198" spans="1:10" ht="76.5">
      <c r="A198" s="3" t="s">
        <v>108</v>
      </c>
      <c r="B198" s="40" t="s">
        <v>109</v>
      </c>
      <c r="C198" s="41">
        <v>19958</v>
      </c>
      <c r="D198" s="41">
        <v>19958</v>
      </c>
      <c r="E198" s="35">
        <f>SUM(C198/D198*100)</f>
        <v>100</v>
      </c>
      <c r="F198" s="35">
        <v>510</v>
      </c>
      <c r="G198" s="35">
        <v>519</v>
      </c>
      <c r="H198" s="35">
        <f>SUM(G198/F198)*100</f>
        <v>101.76470588235293</v>
      </c>
      <c r="I198" s="35">
        <v>100</v>
      </c>
      <c r="J198" s="35">
        <f>SUM(E198+H198+I198)/3</f>
        <v>100.58823529411764</v>
      </c>
    </row>
    <row r="199" spans="1:10" ht="38.25">
      <c r="A199" s="3" t="s">
        <v>195</v>
      </c>
      <c r="B199" s="40" t="s">
        <v>109</v>
      </c>
      <c r="C199" s="41">
        <v>381.9</v>
      </c>
      <c r="D199" s="41">
        <v>381.9</v>
      </c>
      <c r="E199" s="35">
        <f>SUM(C199/D199*100)</f>
        <v>100</v>
      </c>
      <c r="F199" s="35">
        <v>375</v>
      </c>
      <c r="G199" s="35">
        <v>448</v>
      </c>
      <c r="H199" s="35">
        <f>SUM(G199/F199)*100</f>
        <v>119.46666666666668</v>
      </c>
      <c r="I199" s="35">
        <v>100</v>
      </c>
      <c r="J199" s="35">
        <f>SUM(E199+H199+I199)/3</f>
        <v>106.4888888888889</v>
      </c>
    </row>
    <row r="200" spans="1:10" ht="15" customHeight="1">
      <c r="A200" s="39" t="s">
        <v>126</v>
      </c>
      <c r="B200" s="56"/>
      <c r="C200" s="56"/>
      <c r="D200" s="56"/>
      <c r="E200" s="56"/>
      <c r="F200" s="56"/>
      <c r="G200" s="56"/>
      <c r="H200" s="56"/>
      <c r="I200" s="56"/>
      <c r="J200" s="56"/>
    </row>
    <row r="201" spans="1:10" ht="76.5">
      <c r="A201" s="3" t="s">
        <v>108</v>
      </c>
      <c r="B201" s="40" t="s">
        <v>109</v>
      </c>
      <c r="C201" s="41">
        <v>11125.7</v>
      </c>
      <c r="D201" s="41">
        <v>11125.7</v>
      </c>
      <c r="E201" s="35">
        <f>SUM(C201/D201*100)</f>
        <v>100</v>
      </c>
      <c r="F201" s="35">
        <v>236</v>
      </c>
      <c r="G201" s="35">
        <v>242</v>
      </c>
      <c r="H201" s="35">
        <f>SUM(G201/F201)*100</f>
        <v>102.54237288135593</v>
      </c>
      <c r="I201" s="35">
        <v>99.7</v>
      </c>
      <c r="J201" s="35">
        <f>SUM(E201+H201+I201)/3</f>
        <v>100.74745762711865</v>
      </c>
    </row>
    <row r="202" spans="1:10" ht="38.25">
      <c r="A202" s="3" t="s">
        <v>195</v>
      </c>
      <c r="B202" s="40" t="s">
        <v>109</v>
      </c>
      <c r="C202" s="41">
        <v>170.7</v>
      </c>
      <c r="D202" s="41">
        <v>170.7</v>
      </c>
      <c r="E202" s="35">
        <f>SUM(C202/D202*100)</f>
        <v>100</v>
      </c>
      <c r="F202" s="35">
        <v>200</v>
      </c>
      <c r="G202" s="35">
        <v>200</v>
      </c>
      <c r="H202" s="35">
        <f>SUM(G202/F202)*100</f>
        <v>100</v>
      </c>
      <c r="I202" s="35">
        <v>100</v>
      </c>
      <c r="J202" s="35">
        <f>SUM(E202+H202+I202)/3</f>
        <v>100</v>
      </c>
    </row>
    <row r="203" spans="1:10" ht="15" customHeight="1">
      <c r="A203" s="39" t="s">
        <v>127</v>
      </c>
      <c r="B203" s="56"/>
      <c r="C203" s="56"/>
      <c r="D203" s="56"/>
      <c r="E203" s="56"/>
      <c r="F203" s="56"/>
      <c r="G203" s="56"/>
      <c r="H203" s="56"/>
      <c r="I203" s="56"/>
      <c r="J203" s="56"/>
    </row>
    <row r="204" spans="1:10" ht="76.5">
      <c r="A204" s="3" t="s">
        <v>108</v>
      </c>
      <c r="B204" s="40" t="s">
        <v>109</v>
      </c>
      <c r="C204" s="41">
        <v>21242.7</v>
      </c>
      <c r="D204" s="41">
        <v>21242.7</v>
      </c>
      <c r="E204" s="35">
        <f>SUM(C204/D204*100)</f>
        <v>100</v>
      </c>
      <c r="F204" s="35">
        <v>402</v>
      </c>
      <c r="G204" s="35">
        <v>407</v>
      </c>
      <c r="H204" s="35">
        <f>SUM(G204/F204)*100</f>
        <v>101.24378109452736</v>
      </c>
      <c r="I204" s="35">
        <v>100.1</v>
      </c>
      <c r="J204" s="35">
        <f>SUM(E204+H204+I204)/3</f>
        <v>100.44792703150911</v>
      </c>
    </row>
    <row r="205" spans="1:10" ht="38.25">
      <c r="A205" s="3" t="s">
        <v>195</v>
      </c>
      <c r="B205" s="40" t="s">
        <v>109</v>
      </c>
      <c r="C205" s="41">
        <v>312.4</v>
      </c>
      <c r="D205" s="41">
        <v>312.4</v>
      </c>
      <c r="E205" s="35">
        <f>SUM(C205/D205*100)</f>
        <v>100</v>
      </c>
      <c r="F205" s="35">
        <v>330</v>
      </c>
      <c r="G205" s="35">
        <v>330</v>
      </c>
      <c r="H205" s="35">
        <f>SUM(G205/F205)*100</f>
        <v>100</v>
      </c>
      <c r="I205" s="35">
        <v>100</v>
      </c>
      <c r="J205" s="35">
        <f>SUM(E205+H205+I205)/3</f>
        <v>100</v>
      </c>
    </row>
    <row r="206" spans="1:10" ht="15" customHeight="1">
      <c r="A206" s="5" t="s">
        <v>128</v>
      </c>
      <c r="B206" s="56"/>
      <c r="C206" s="56"/>
      <c r="D206" s="56"/>
      <c r="E206" s="56"/>
      <c r="F206" s="56"/>
      <c r="G206" s="56"/>
      <c r="H206" s="56"/>
      <c r="I206" s="56"/>
      <c r="J206" s="56"/>
    </row>
    <row r="207" spans="1:10" ht="42" customHeight="1">
      <c r="A207" s="3" t="s">
        <v>129</v>
      </c>
      <c r="B207" s="40" t="s">
        <v>109</v>
      </c>
      <c r="C207" s="41">
        <v>27308.4</v>
      </c>
      <c r="D207" s="41">
        <v>27308.4</v>
      </c>
      <c r="E207" s="35">
        <f>SUM(C207/D207*100)</f>
        <v>100</v>
      </c>
      <c r="F207" s="35">
        <v>2535</v>
      </c>
      <c r="G207" s="35">
        <v>2535</v>
      </c>
      <c r="H207" s="35">
        <f>SUM(G207/F207)*100</f>
        <v>100</v>
      </c>
      <c r="I207" s="35">
        <v>99</v>
      </c>
      <c r="J207" s="35">
        <f>SUM(E207+H207+I207)/3</f>
        <v>99.66666666666667</v>
      </c>
    </row>
    <row r="208" spans="1:10" ht="38.25">
      <c r="A208" s="43" t="s">
        <v>172</v>
      </c>
      <c r="B208" s="40" t="s">
        <v>173</v>
      </c>
      <c r="C208" s="41">
        <v>11775</v>
      </c>
      <c r="D208" s="41">
        <v>11775</v>
      </c>
      <c r="E208" s="35">
        <f>SUM(C208/D208*100)</f>
        <v>100</v>
      </c>
      <c r="F208" s="41">
        <v>2822</v>
      </c>
      <c r="G208" s="41">
        <v>2822</v>
      </c>
      <c r="H208" s="35">
        <f>SUM(G208/F208)*100</f>
        <v>100</v>
      </c>
      <c r="I208" s="41">
        <v>100</v>
      </c>
      <c r="J208" s="35">
        <f>SUM(E208+H208+I208)/3</f>
        <v>100</v>
      </c>
    </row>
    <row r="209" spans="1:10" ht="15" customHeight="1">
      <c r="A209" s="5" t="s">
        <v>130</v>
      </c>
      <c r="B209" s="56"/>
      <c r="C209" s="56"/>
      <c r="D209" s="56"/>
      <c r="E209" s="56"/>
      <c r="F209" s="56"/>
      <c r="G209" s="56"/>
      <c r="H209" s="56"/>
      <c r="I209" s="56"/>
      <c r="J209" s="56"/>
    </row>
    <row r="210" spans="1:10" ht="51">
      <c r="A210" s="3" t="s">
        <v>131</v>
      </c>
      <c r="B210" s="40" t="s">
        <v>109</v>
      </c>
      <c r="C210" s="41">
        <v>7819.5</v>
      </c>
      <c r="D210" s="41">
        <v>7819.5</v>
      </c>
      <c r="E210" s="35">
        <f>SUM(C210/D210*100)</f>
        <v>100</v>
      </c>
      <c r="F210" s="35">
        <v>1017</v>
      </c>
      <c r="G210" s="35">
        <v>1009</v>
      </c>
      <c r="H210" s="35">
        <f>SUM(G210/F210)*100</f>
        <v>99.21337266470009</v>
      </c>
      <c r="I210" s="35">
        <v>98.6</v>
      </c>
      <c r="J210" s="35">
        <f>SUM(E210+H210+I210)/3</f>
        <v>99.2711242215667</v>
      </c>
    </row>
    <row r="211" spans="1:10" ht="15" customHeight="1">
      <c r="A211" s="5" t="s">
        <v>132</v>
      </c>
      <c r="B211" s="56"/>
      <c r="C211" s="56"/>
      <c r="D211" s="56"/>
      <c r="E211" s="56"/>
      <c r="F211" s="56"/>
      <c r="G211" s="56"/>
      <c r="H211" s="56"/>
      <c r="I211" s="56"/>
      <c r="J211" s="56"/>
    </row>
    <row r="212" spans="1:10" ht="38.25">
      <c r="A212" s="3" t="s">
        <v>129</v>
      </c>
      <c r="B212" s="40" t="s">
        <v>109</v>
      </c>
      <c r="C212" s="41">
        <v>6102.1</v>
      </c>
      <c r="D212" s="41">
        <v>6102.1</v>
      </c>
      <c r="E212" s="35">
        <f>SUM(C212/D212*100)</f>
        <v>100</v>
      </c>
      <c r="F212" s="36">
        <v>627</v>
      </c>
      <c r="G212" s="36">
        <v>627</v>
      </c>
      <c r="H212" s="35">
        <f>SUM(G212/F212)*100</f>
        <v>100</v>
      </c>
      <c r="I212" s="35">
        <v>95</v>
      </c>
      <c r="J212" s="35">
        <f>SUM(E212+H212+I212)/3</f>
        <v>98.33333333333333</v>
      </c>
    </row>
    <row r="213" spans="1:10" ht="15.75">
      <c r="A213" s="44" t="s">
        <v>68</v>
      </c>
      <c r="B213" s="44"/>
      <c r="C213" s="45">
        <f>C212+C210+C207+C204+C201+C198+C195+C192+C189+C186+C183+C180+C177+C174+C171+C168+C165+C162+C159+C156+C153+C150+C148+C146+C144+C142+C140+C138+C136+C134+C132+C130+C128+C126+C124+C122+C120+C118+C116+C114+C112+C110+C108+C106+C104+C102+C100+C98+C96+C94+C92+C90+C88+C86+C84+C82+C80+C78+C208+C151+C154+C157+C160+C163+C166+C169+C172+C175+C178+C181+C184+C187+C190+C193+C196+C199+C202+C205</f>
        <v>827985.5000000002</v>
      </c>
      <c r="D213" s="45">
        <f>D212+D210+D207+D204+D201+D198+D195+D192+D189+D186+D183+D180+D177+D174+D171+D168+D165+D162+D159+D156+D153+D150+D148+D146+D144+D142+D140+D138+D136+D134+D132+D130+D128+D126+D124+D122+D120+D118+D116+D114+D112+D110+D108+D106+D104+D102+D100+D98+D96+D94+D92+D90+D88+D86+D84+D82+D80+D78+D208+D151+D154+D157+D160+D163+D166+D169+D172+D175+D178+D181+D184+D187+D190+D193+D196+D199+D202+D205</f>
        <v>827985.5000000002</v>
      </c>
      <c r="E213" s="38">
        <f>SUM(C213/D213*100)</f>
        <v>100</v>
      </c>
      <c r="F213" s="38"/>
      <c r="G213" s="38"/>
      <c r="H213" s="45">
        <f>(H212+H210+H207+H204+H201+H198+H195+H192+H189+H186+H183+H180+H177+H174+H171+H168+H165+H162+H159+H156+H153+H150+H148+H146+H144+H142+H140+H138+H136+H134+H132+H130+H128+H126+H124+H122+H120+H118+H116+H114+H112+H110+H108+H106+H104+H102+H100+H98+H96+H94+H92+H90+H88+H86+H84+H82+H80+H78+H208+H151+H154+H157+H160+H163+H166+H169+H172+H175+H178+H181+H184+H187+H190+H193+H196+H199+H202+H205)/78</f>
        <v>101.26377726779833</v>
      </c>
      <c r="I213" s="45"/>
      <c r="J213" s="55">
        <v>99.6</v>
      </c>
    </row>
    <row r="214" spans="1:10" ht="15.75">
      <c r="A214" s="68" t="s">
        <v>67</v>
      </c>
      <c r="B214" s="68"/>
      <c r="C214" s="68"/>
      <c r="D214" s="68"/>
      <c r="E214" s="68"/>
      <c r="F214" s="68"/>
      <c r="G214" s="68"/>
      <c r="H214" s="68"/>
      <c r="I214" s="68"/>
      <c r="J214" s="68"/>
    </row>
    <row r="215" spans="1:10" ht="15" customHeight="1">
      <c r="A215" s="39" t="s">
        <v>133</v>
      </c>
      <c r="B215" s="56"/>
      <c r="C215" s="56"/>
      <c r="D215" s="56"/>
      <c r="E215" s="56"/>
      <c r="F215" s="56"/>
      <c r="G215" s="56"/>
      <c r="H215" s="56"/>
      <c r="I215" s="56"/>
      <c r="J215" s="56"/>
    </row>
    <row r="216" spans="1:10" ht="38.25">
      <c r="A216" s="3" t="s">
        <v>129</v>
      </c>
      <c r="B216" s="40" t="s">
        <v>109</v>
      </c>
      <c r="C216" s="35">
        <v>11764.5</v>
      </c>
      <c r="D216" s="35">
        <v>11764.5</v>
      </c>
      <c r="E216" s="35">
        <f>SUM(C216/D216*100)</f>
        <v>100</v>
      </c>
      <c r="F216" s="36">
        <v>1025</v>
      </c>
      <c r="G216" s="36">
        <v>1025</v>
      </c>
      <c r="H216" s="35">
        <f>SUM(G216/F216)*100</f>
        <v>100</v>
      </c>
      <c r="I216" s="35">
        <v>100</v>
      </c>
      <c r="J216" s="35">
        <f>SUM(E216+H216+I216)/3</f>
        <v>100</v>
      </c>
    </row>
    <row r="217" spans="1:10" ht="15.75">
      <c r="A217" s="44" t="s">
        <v>69</v>
      </c>
      <c r="B217" s="44"/>
      <c r="C217" s="45">
        <f>C216</f>
        <v>11764.5</v>
      </c>
      <c r="D217" s="45">
        <f>D216</f>
        <v>11764.5</v>
      </c>
      <c r="E217" s="38">
        <f>SUM(C217/D217*100)</f>
        <v>100</v>
      </c>
      <c r="F217" s="35"/>
      <c r="G217" s="35"/>
      <c r="H217" s="38">
        <f>(H216)</f>
        <v>100</v>
      </c>
      <c r="I217" s="35"/>
      <c r="J217" s="38">
        <f>SUM(J216)</f>
        <v>100</v>
      </c>
    </row>
    <row r="218" spans="1:10" ht="18.75" customHeight="1">
      <c r="A218" s="70" t="s">
        <v>43</v>
      </c>
      <c r="B218" s="70"/>
      <c r="C218" s="70"/>
      <c r="D218" s="70"/>
      <c r="E218" s="70"/>
      <c r="F218" s="70"/>
      <c r="G218" s="70"/>
      <c r="H218" s="70"/>
      <c r="I218" s="70"/>
      <c r="J218" s="70"/>
    </row>
    <row r="219" spans="1:10" ht="15.75">
      <c r="A219" s="39" t="s">
        <v>44</v>
      </c>
      <c r="B219" s="69"/>
      <c r="C219" s="69"/>
      <c r="D219" s="69"/>
      <c r="E219" s="69"/>
      <c r="F219" s="69"/>
      <c r="G219" s="69"/>
      <c r="H219" s="69"/>
      <c r="I219" s="69"/>
      <c r="J219" s="69"/>
    </row>
    <row r="220" spans="1:10" ht="45">
      <c r="A220" s="46" t="s">
        <v>45</v>
      </c>
      <c r="B220" s="34" t="s">
        <v>48</v>
      </c>
      <c r="C220" s="35">
        <v>11302</v>
      </c>
      <c r="D220" s="35">
        <v>11272.55</v>
      </c>
      <c r="E220" s="35">
        <f>SUM(C220/D220*100)</f>
        <v>100.26125410843154</v>
      </c>
      <c r="F220" s="36">
        <v>408</v>
      </c>
      <c r="G220" s="36">
        <v>408</v>
      </c>
      <c r="H220" s="35">
        <f>SUM(G220/F220*100)</f>
        <v>100</v>
      </c>
      <c r="I220" s="35">
        <v>113</v>
      </c>
      <c r="J220" s="42">
        <f>SUM(E220+H220+I220)/3</f>
        <v>104.42041803614386</v>
      </c>
    </row>
    <row r="221" spans="1:10" ht="15" customHeight="1">
      <c r="A221" s="39" t="s">
        <v>46</v>
      </c>
      <c r="B221" s="73"/>
      <c r="C221" s="73"/>
      <c r="D221" s="73"/>
      <c r="E221" s="73"/>
      <c r="F221" s="73"/>
      <c r="G221" s="73"/>
      <c r="H221" s="73"/>
      <c r="I221" s="73"/>
      <c r="J221" s="73"/>
    </row>
    <row r="222" spans="1:10" ht="45">
      <c r="A222" s="46" t="s">
        <v>45</v>
      </c>
      <c r="B222" s="34" t="s">
        <v>48</v>
      </c>
      <c r="C222" s="35">
        <v>5728</v>
      </c>
      <c r="D222" s="35">
        <v>5719.8</v>
      </c>
      <c r="E222" s="35">
        <f>SUM(C222/D222*100)</f>
        <v>100.14336165600196</v>
      </c>
      <c r="F222" s="36">
        <v>230</v>
      </c>
      <c r="G222" s="36">
        <v>227</v>
      </c>
      <c r="H222" s="35">
        <f aca="true" t="shared" si="6" ref="H222:H228">SUM(G222/F222*100)</f>
        <v>98.69565217391305</v>
      </c>
      <c r="I222" s="35">
        <v>106</v>
      </c>
      <c r="J222" s="42">
        <f>SUM(E222+H222+I222)/3</f>
        <v>101.61300460997167</v>
      </c>
    </row>
    <row r="223" spans="1:10" ht="15" customHeight="1">
      <c r="A223" s="39" t="s">
        <v>47</v>
      </c>
      <c r="B223" s="73"/>
      <c r="C223" s="73"/>
      <c r="D223" s="73"/>
      <c r="E223" s="73"/>
      <c r="F223" s="73"/>
      <c r="G223" s="73"/>
      <c r="H223" s="73"/>
      <c r="I223" s="73"/>
      <c r="J223" s="73"/>
    </row>
    <row r="224" spans="1:10" ht="45">
      <c r="A224" s="46" t="s">
        <v>45</v>
      </c>
      <c r="B224" s="34" t="s">
        <v>48</v>
      </c>
      <c r="C224" s="35">
        <v>11377</v>
      </c>
      <c r="D224" s="35">
        <v>11363.33</v>
      </c>
      <c r="E224" s="35">
        <f>SUM(C224/D224*100)</f>
        <v>100.1202992432676</v>
      </c>
      <c r="F224" s="36">
        <v>410</v>
      </c>
      <c r="G224" s="36">
        <v>408</v>
      </c>
      <c r="H224" s="35">
        <f t="shared" si="6"/>
        <v>99.51219512195122</v>
      </c>
      <c r="I224" s="35">
        <v>110</v>
      </c>
      <c r="J224" s="42">
        <f>SUM(E224+H224+I224)/3</f>
        <v>103.21083145507293</v>
      </c>
    </row>
    <row r="225" spans="1:10" ht="15.75">
      <c r="A225" s="39" t="s">
        <v>49</v>
      </c>
      <c r="B225" s="69"/>
      <c r="C225" s="69"/>
      <c r="D225" s="69"/>
      <c r="E225" s="69"/>
      <c r="F225" s="69"/>
      <c r="G225" s="69"/>
      <c r="H225" s="69"/>
      <c r="I225" s="69"/>
      <c r="J225" s="69"/>
    </row>
    <row r="226" spans="1:10" ht="45">
      <c r="A226" s="46" t="s">
        <v>45</v>
      </c>
      <c r="B226" s="34" t="s">
        <v>48</v>
      </c>
      <c r="C226" s="35">
        <v>4746</v>
      </c>
      <c r="D226" s="35">
        <v>4735.62</v>
      </c>
      <c r="E226" s="35">
        <f>SUM(C226/D226*100)</f>
        <v>100.2191898843235</v>
      </c>
      <c r="F226" s="36">
        <v>340</v>
      </c>
      <c r="G226" s="36">
        <v>326</v>
      </c>
      <c r="H226" s="35">
        <f t="shared" si="6"/>
        <v>95.88235294117648</v>
      </c>
      <c r="I226" s="35">
        <v>101</v>
      </c>
      <c r="J226" s="42">
        <f>SUM(E226+H226+I226)/3</f>
        <v>99.03384760849998</v>
      </c>
    </row>
    <row r="227" spans="1:10" ht="15.75">
      <c r="A227" s="39" t="s">
        <v>50</v>
      </c>
      <c r="B227" s="69"/>
      <c r="C227" s="69"/>
      <c r="D227" s="69"/>
      <c r="E227" s="69"/>
      <c r="F227" s="69"/>
      <c r="G227" s="69"/>
      <c r="H227" s="69"/>
      <c r="I227" s="69"/>
      <c r="J227" s="69"/>
    </row>
    <row r="228" spans="1:10" ht="60">
      <c r="A228" s="3" t="s">
        <v>179</v>
      </c>
      <c r="B228" s="47" t="s">
        <v>180</v>
      </c>
      <c r="C228" s="35">
        <v>5295.5</v>
      </c>
      <c r="D228" s="35">
        <v>5267.11</v>
      </c>
      <c r="E228" s="35">
        <f>SUM(C228/D228*100)</f>
        <v>100.53900526094957</v>
      </c>
      <c r="F228" s="35">
        <v>53</v>
      </c>
      <c r="G228" s="35">
        <v>53</v>
      </c>
      <c r="H228" s="35">
        <f t="shared" si="6"/>
        <v>100</v>
      </c>
      <c r="I228" s="35">
        <v>100</v>
      </c>
      <c r="J228" s="42">
        <f>SUM(E228+H228+I228)/3</f>
        <v>100.17966842031653</v>
      </c>
    </row>
    <row r="229" spans="1:10" ht="45">
      <c r="A229" s="3" t="s">
        <v>181</v>
      </c>
      <c r="B229" s="47" t="s">
        <v>182</v>
      </c>
      <c r="C229" s="35">
        <v>15886.4</v>
      </c>
      <c r="D229" s="35">
        <v>15801.33</v>
      </c>
      <c r="E229" s="35">
        <f>SUM(C229/D229*100)</f>
        <v>100.5383724028294</v>
      </c>
      <c r="F229" s="35">
        <v>650</v>
      </c>
      <c r="G229" s="35">
        <v>679</v>
      </c>
      <c r="H229" s="35">
        <f>SUM(G229/F229*100)</f>
        <v>104.46153846153847</v>
      </c>
      <c r="I229" s="35">
        <v>179</v>
      </c>
      <c r="J229" s="42">
        <f>SUM(E229+H229+I229)/3</f>
        <v>127.99997028812261</v>
      </c>
    </row>
    <row r="230" spans="1:10" ht="15.75">
      <c r="A230" s="39" t="s">
        <v>51</v>
      </c>
      <c r="B230" s="69"/>
      <c r="C230" s="69"/>
      <c r="D230" s="69"/>
      <c r="E230" s="69"/>
      <c r="F230" s="69"/>
      <c r="G230" s="69"/>
      <c r="H230" s="69"/>
      <c r="I230" s="69"/>
      <c r="J230" s="69"/>
    </row>
    <row r="231" spans="1:10" ht="60">
      <c r="A231" s="3" t="s">
        <v>179</v>
      </c>
      <c r="B231" s="47" t="s">
        <v>180</v>
      </c>
      <c r="C231" s="35">
        <v>5193.8</v>
      </c>
      <c r="D231" s="35">
        <v>5188.5</v>
      </c>
      <c r="E231" s="35">
        <f>SUM(C231/D231*100)</f>
        <v>100.10214898332852</v>
      </c>
      <c r="F231" s="35">
        <v>20</v>
      </c>
      <c r="G231" s="35">
        <v>20</v>
      </c>
      <c r="H231" s="35">
        <f>SUM(G231/F231*100)</f>
        <v>100</v>
      </c>
      <c r="I231" s="35">
        <v>100</v>
      </c>
      <c r="J231" s="42">
        <f>SUM(E231+H231+I231)/3</f>
        <v>100.0340496611095</v>
      </c>
    </row>
    <row r="232" spans="1:10" ht="45">
      <c r="A232" s="3" t="s">
        <v>181</v>
      </c>
      <c r="B232" s="47" t="s">
        <v>182</v>
      </c>
      <c r="C232" s="35">
        <v>5193.8</v>
      </c>
      <c r="D232" s="35">
        <v>5188.5</v>
      </c>
      <c r="E232" s="35">
        <f>SUM(C232/D232*100)</f>
        <v>100.10214898332852</v>
      </c>
      <c r="F232" s="35">
        <v>260</v>
      </c>
      <c r="G232" s="35">
        <v>268</v>
      </c>
      <c r="H232" s="35">
        <f>SUM(G232/F232*100)</f>
        <v>103.07692307692307</v>
      </c>
      <c r="I232" s="35">
        <v>134</v>
      </c>
      <c r="J232" s="42">
        <f>SUM(E232+H232+I232)/3</f>
        <v>112.39302402008387</v>
      </c>
    </row>
    <row r="233" spans="1:10" ht="15.75">
      <c r="A233" s="39" t="s">
        <v>52</v>
      </c>
      <c r="B233" s="69"/>
      <c r="C233" s="69"/>
      <c r="D233" s="69"/>
      <c r="E233" s="69"/>
      <c r="F233" s="69"/>
      <c r="G233" s="69"/>
      <c r="H233" s="69"/>
      <c r="I233" s="69"/>
      <c r="J233" s="69"/>
    </row>
    <row r="234" spans="1:10" ht="60">
      <c r="A234" s="3" t="s">
        <v>179</v>
      </c>
      <c r="B234" s="47" t="s">
        <v>180</v>
      </c>
      <c r="C234" s="35">
        <v>1708.01</v>
      </c>
      <c r="D234" s="35">
        <v>1707.7</v>
      </c>
      <c r="E234" s="35">
        <f>SUM(C234/D234*100)</f>
        <v>100.01815307138256</v>
      </c>
      <c r="F234" s="35">
        <v>26</v>
      </c>
      <c r="G234" s="35">
        <v>26</v>
      </c>
      <c r="H234" s="35">
        <f aca="true" t="shared" si="7" ref="H234:H244">SUM(G234/F234*100)</f>
        <v>100</v>
      </c>
      <c r="I234" s="35">
        <v>110</v>
      </c>
      <c r="J234" s="42">
        <f>SUM(E234+H234+I234)/3</f>
        <v>103.33938435712753</v>
      </c>
    </row>
    <row r="235" spans="1:10" ht="45">
      <c r="A235" s="3" t="s">
        <v>181</v>
      </c>
      <c r="B235" s="47" t="s">
        <v>182</v>
      </c>
      <c r="C235" s="35">
        <v>5042.71</v>
      </c>
      <c r="D235" s="35">
        <v>5041.87</v>
      </c>
      <c r="E235" s="35">
        <f>SUM(C235/D235*100)</f>
        <v>100.01666048509779</v>
      </c>
      <c r="F235" s="35">
        <v>260</v>
      </c>
      <c r="G235" s="35">
        <v>274</v>
      </c>
      <c r="H235" s="35">
        <f t="shared" si="7"/>
        <v>105.38461538461539</v>
      </c>
      <c r="I235" s="35">
        <v>100</v>
      </c>
      <c r="J235" s="42">
        <f>SUM(E235+H235+I235)/3</f>
        <v>101.8004252899044</v>
      </c>
    </row>
    <row r="236" spans="1:10" ht="30">
      <c r="A236" s="46" t="s">
        <v>183</v>
      </c>
      <c r="B236" s="47" t="s">
        <v>137</v>
      </c>
      <c r="C236" s="35">
        <v>1382.7</v>
      </c>
      <c r="D236" s="35">
        <v>1382.45</v>
      </c>
      <c r="E236" s="35">
        <f>SUM(C236/D236*100)</f>
        <v>100.01808383666679</v>
      </c>
      <c r="F236" s="35">
        <v>1774</v>
      </c>
      <c r="G236" s="35">
        <v>1774</v>
      </c>
      <c r="H236" s="35">
        <f>SUM(G236/F236*100)</f>
        <v>100</v>
      </c>
      <c r="I236" s="35">
        <v>100</v>
      </c>
      <c r="J236" s="42">
        <f>SUM(E236+H236+I236)/3</f>
        <v>100.0060279455556</v>
      </c>
    </row>
    <row r="237" spans="1:10" ht="15.75">
      <c r="A237" s="39" t="s">
        <v>53</v>
      </c>
      <c r="B237" s="69"/>
      <c r="C237" s="69"/>
      <c r="D237" s="69"/>
      <c r="E237" s="69"/>
      <c r="F237" s="69"/>
      <c r="G237" s="69"/>
      <c r="H237" s="69"/>
      <c r="I237" s="69"/>
      <c r="J237" s="69"/>
    </row>
    <row r="238" spans="1:10" ht="45">
      <c r="A238" s="3" t="s">
        <v>181</v>
      </c>
      <c r="B238" s="47" t="s">
        <v>182</v>
      </c>
      <c r="C238" s="35">
        <v>1562</v>
      </c>
      <c r="D238" s="35">
        <v>1559</v>
      </c>
      <c r="E238" s="35">
        <f>SUM(C238/D238*100)</f>
        <v>100.19243104554201</v>
      </c>
      <c r="F238" s="35">
        <v>100</v>
      </c>
      <c r="G238" s="35">
        <v>115</v>
      </c>
      <c r="H238" s="35">
        <f t="shared" si="7"/>
        <v>114.99999999999999</v>
      </c>
      <c r="I238" s="35">
        <v>105</v>
      </c>
      <c r="J238" s="42">
        <f>SUM(E238+H238+I238)/3</f>
        <v>106.730810348514</v>
      </c>
    </row>
    <row r="239" spans="1:10" ht="45">
      <c r="A239" s="3" t="s">
        <v>184</v>
      </c>
      <c r="B239" s="47" t="s">
        <v>185</v>
      </c>
      <c r="C239" s="35">
        <v>2660</v>
      </c>
      <c r="D239" s="35">
        <v>2654.5</v>
      </c>
      <c r="E239" s="35">
        <f>SUM(C239/D239*100)</f>
        <v>100.20719532868713</v>
      </c>
      <c r="F239" s="35">
        <v>121000</v>
      </c>
      <c r="G239" s="35">
        <v>121000</v>
      </c>
      <c r="H239" s="35">
        <f>SUM(G239/F239*100)</f>
        <v>100</v>
      </c>
      <c r="I239" s="35">
        <v>100</v>
      </c>
      <c r="J239" s="42">
        <f>SUM(E239+H239+I239)/3</f>
        <v>100.06906510956237</v>
      </c>
    </row>
    <row r="240" spans="1:10" ht="25.5">
      <c r="A240" s="5" t="s">
        <v>54</v>
      </c>
      <c r="B240" s="69"/>
      <c r="C240" s="69"/>
      <c r="D240" s="69"/>
      <c r="E240" s="69"/>
      <c r="F240" s="69"/>
      <c r="G240" s="69"/>
      <c r="H240" s="69"/>
      <c r="I240" s="69"/>
      <c r="J240" s="69"/>
    </row>
    <row r="241" spans="1:10" ht="75">
      <c r="A241" s="46" t="s">
        <v>55</v>
      </c>
      <c r="B241" s="47" t="s">
        <v>186</v>
      </c>
      <c r="C241" s="35">
        <v>7537.74</v>
      </c>
      <c r="D241" s="35">
        <v>7531.58</v>
      </c>
      <c r="E241" s="35">
        <f>SUM(C241/D241*100)</f>
        <v>100.08178894733908</v>
      </c>
      <c r="F241" s="35">
        <v>30.3</v>
      </c>
      <c r="G241" s="35">
        <v>30.5</v>
      </c>
      <c r="H241" s="35">
        <f t="shared" si="7"/>
        <v>100.66006600660067</v>
      </c>
      <c r="I241" s="35">
        <v>105</v>
      </c>
      <c r="J241" s="42">
        <f>SUM(E241+H241+I241)/3</f>
        <v>101.91395165131325</v>
      </c>
    </row>
    <row r="242" spans="1:10" ht="64.5">
      <c r="A242" s="48" t="s">
        <v>56</v>
      </c>
      <c r="B242" s="47" t="s">
        <v>57</v>
      </c>
      <c r="C242" s="35">
        <v>1226.6</v>
      </c>
      <c r="D242" s="35">
        <v>1225.55</v>
      </c>
      <c r="E242" s="35">
        <f>SUM(C242/D242*100)</f>
        <v>100.08567581902004</v>
      </c>
      <c r="F242" s="35">
        <v>591</v>
      </c>
      <c r="G242" s="35">
        <v>591</v>
      </c>
      <c r="H242" s="35">
        <f t="shared" si="7"/>
        <v>100</v>
      </c>
      <c r="I242" s="35">
        <v>100</v>
      </c>
      <c r="J242" s="42">
        <f>SUM(E242+H242+I242)/3</f>
        <v>100.02855860634001</v>
      </c>
    </row>
    <row r="243" spans="1:10" ht="105">
      <c r="A243" s="46" t="s">
        <v>58</v>
      </c>
      <c r="B243" s="47" t="s">
        <v>59</v>
      </c>
      <c r="C243" s="35">
        <v>7359.33</v>
      </c>
      <c r="D243" s="35">
        <v>7353.32</v>
      </c>
      <c r="E243" s="35">
        <f>SUM(C243/D243*100)</f>
        <v>100.08173178917824</v>
      </c>
      <c r="F243" s="35">
        <v>4000</v>
      </c>
      <c r="G243" s="35">
        <v>3200</v>
      </c>
      <c r="H243" s="35">
        <f t="shared" si="7"/>
        <v>80</v>
      </c>
      <c r="I243" s="35">
        <v>100</v>
      </c>
      <c r="J243" s="42">
        <f>SUM(E243+H243+I243)/3</f>
        <v>93.3605772630594</v>
      </c>
    </row>
    <row r="244" spans="1:10" ht="39">
      <c r="A244" s="48" t="s">
        <v>60</v>
      </c>
      <c r="B244" s="47" t="s">
        <v>187</v>
      </c>
      <c r="C244" s="35">
        <v>6177.4</v>
      </c>
      <c r="D244" s="35">
        <v>6172.33</v>
      </c>
      <c r="E244" s="35">
        <f>SUM(C244/D244*100)</f>
        <v>100.08214077989996</v>
      </c>
      <c r="F244" s="35">
        <v>310.1</v>
      </c>
      <c r="G244" s="35">
        <v>310.1</v>
      </c>
      <c r="H244" s="35">
        <f t="shared" si="7"/>
        <v>100</v>
      </c>
      <c r="I244" s="35">
        <v>92</v>
      </c>
      <c r="J244" s="42">
        <f>SUM(E244+H244+I244)/3</f>
        <v>97.36071359329999</v>
      </c>
    </row>
    <row r="245" spans="1:10" ht="25.5">
      <c r="A245" s="5" t="s">
        <v>61</v>
      </c>
      <c r="B245" s="71"/>
      <c r="C245" s="71"/>
      <c r="D245" s="71"/>
      <c r="E245" s="71"/>
      <c r="F245" s="71"/>
      <c r="G245" s="71"/>
      <c r="H245" s="71"/>
      <c r="I245" s="71"/>
      <c r="J245" s="71"/>
    </row>
    <row r="246" spans="1:10" ht="38.25">
      <c r="A246" s="46" t="s">
        <v>63</v>
      </c>
      <c r="B246" s="34" t="s">
        <v>62</v>
      </c>
      <c r="C246" s="35">
        <v>2110</v>
      </c>
      <c r="D246" s="35">
        <v>2109.98</v>
      </c>
      <c r="E246" s="35">
        <f>SUM(C246/D246*100)</f>
        <v>100.00094787628319</v>
      </c>
      <c r="F246" s="35">
        <v>5</v>
      </c>
      <c r="G246" s="35">
        <v>5</v>
      </c>
      <c r="H246" s="35">
        <f>SUM(G246/F246*100)</f>
        <v>100</v>
      </c>
      <c r="I246" s="35">
        <v>100</v>
      </c>
      <c r="J246" s="42">
        <f>SUM(E246+H246+I246)/3</f>
        <v>100.00031595876106</v>
      </c>
    </row>
    <row r="247" spans="1:10" ht="15.75">
      <c r="A247" s="13" t="s">
        <v>65</v>
      </c>
      <c r="B247" s="49"/>
      <c r="C247" s="45">
        <f>C220+C222+C224+C226+C228+C231+C234+C235+C238+C241+C242+C243+C244+C246+C239+C229+C232+C236</f>
        <v>101488.98999999999</v>
      </c>
      <c r="D247" s="45">
        <f>D220+D222+D224+D226+D228+D231+D234+D235+D238+D241+D242+D243+D244+D246+D239+D229+D232+D236</f>
        <v>101275.02</v>
      </c>
      <c r="E247" s="38">
        <f>SUM(C247/D247*100)</f>
        <v>100.21127618636856</v>
      </c>
      <c r="F247" s="50"/>
      <c r="G247" s="50"/>
      <c r="H247" s="38">
        <f>(H246+H244+H243+H242+H241+H238+H235+H234+H231+H228+H226+H224+H222+H220)/14</f>
        <v>99.65249154487549</v>
      </c>
      <c r="I247" s="33"/>
      <c r="J247" s="51">
        <v>103.2</v>
      </c>
    </row>
    <row r="248" spans="1:10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</row>
    <row r="249" spans="1:10" s="18" customFormat="1" ht="15.75">
      <c r="A249" s="52" t="s">
        <v>66</v>
      </c>
      <c r="B249" s="52"/>
      <c r="C249" s="45">
        <f>C247+C217+C213+C75+C70+C27+C22</f>
        <v>1064492.2290200002</v>
      </c>
      <c r="D249" s="45">
        <f>D247+D217+D213+D75+D70+D27+D22</f>
        <v>1063662.6780200002</v>
      </c>
      <c r="E249" s="38">
        <f>SUM(C249/D249*100)</f>
        <v>100.0779900448838</v>
      </c>
      <c r="F249" s="52"/>
      <c r="G249" s="52"/>
      <c r="H249" s="53">
        <f>(H217+H213+H247+H75+H70+H27+H22)/7</f>
        <v>99.85038258860588</v>
      </c>
      <c r="I249" s="33"/>
      <c r="J249" s="53">
        <v>104.1</v>
      </c>
    </row>
    <row r="250" spans="1:10" ht="12.75">
      <c r="A250" s="54"/>
      <c r="B250" s="54"/>
      <c r="C250" s="54"/>
      <c r="D250" s="54"/>
      <c r="E250" s="54"/>
      <c r="F250" s="54"/>
      <c r="G250" s="54"/>
      <c r="H250" s="54"/>
      <c r="I250" s="54"/>
      <c r="J250" s="54"/>
    </row>
    <row r="251" spans="1:10" ht="12.75">
      <c r="A251" s="54"/>
      <c r="B251" s="54"/>
      <c r="C251" s="54"/>
      <c r="D251" s="54"/>
      <c r="E251" s="54"/>
      <c r="F251" s="54"/>
      <c r="G251" s="54"/>
      <c r="H251" s="54"/>
      <c r="I251" s="54"/>
      <c r="J251" s="54"/>
    </row>
  </sheetData>
  <sheetProtection/>
  <mergeCells count="87">
    <mergeCell ref="B89:J89"/>
    <mergeCell ref="B91:J91"/>
    <mergeCell ref="B223:J223"/>
    <mergeCell ref="B221:J221"/>
    <mergeCell ref="B93:J93"/>
    <mergeCell ref="B117:J117"/>
    <mergeCell ref="B123:J123"/>
    <mergeCell ref="B95:J95"/>
    <mergeCell ref="B245:J245"/>
    <mergeCell ref="B230:J230"/>
    <mergeCell ref="B237:J237"/>
    <mergeCell ref="B227:J227"/>
    <mergeCell ref="B233:J233"/>
    <mergeCell ref="B225:J225"/>
    <mergeCell ref="B240:J240"/>
    <mergeCell ref="B97:J97"/>
    <mergeCell ref="B85:J85"/>
    <mergeCell ref="B79:J79"/>
    <mergeCell ref="A76:J76"/>
    <mergeCell ref="B12:J12"/>
    <mergeCell ref="B219:J219"/>
    <mergeCell ref="A218:J218"/>
    <mergeCell ref="B87:J87"/>
    <mergeCell ref="A214:J214"/>
    <mergeCell ref="B99:J99"/>
    <mergeCell ref="B101:J101"/>
    <mergeCell ref="B8:J8"/>
    <mergeCell ref="B83:J83"/>
    <mergeCell ref="A71:J71"/>
    <mergeCell ref="A23:J23"/>
    <mergeCell ref="A28:J28"/>
    <mergeCell ref="B17:J17"/>
    <mergeCell ref="B81:J81"/>
    <mergeCell ref="B77:J77"/>
    <mergeCell ref="A7:J7"/>
    <mergeCell ref="J4:J5"/>
    <mergeCell ref="A4:A5"/>
    <mergeCell ref="B115:J115"/>
    <mergeCell ref="B103:J103"/>
    <mergeCell ref="B105:J105"/>
    <mergeCell ref="B107:J107"/>
    <mergeCell ref="B109:J109"/>
    <mergeCell ref="B111:J111"/>
    <mergeCell ref="B113:J113"/>
    <mergeCell ref="A1:J1"/>
    <mergeCell ref="A2:J2"/>
    <mergeCell ref="A3:J3"/>
    <mergeCell ref="B4:B5"/>
    <mergeCell ref="C4:E4"/>
    <mergeCell ref="F4:H4"/>
    <mergeCell ref="B119:J119"/>
    <mergeCell ref="B155:J155"/>
    <mergeCell ref="B127:J127"/>
    <mergeCell ref="B121:J121"/>
    <mergeCell ref="B149:J149"/>
    <mergeCell ref="B129:J129"/>
    <mergeCell ref="B131:J131"/>
    <mergeCell ref="B125:J125"/>
    <mergeCell ref="B170:J170"/>
    <mergeCell ref="B133:J133"/>
    <mergeCell ref="B135:J135"/>
    <mergeCell ref="B137:J137"/>
    <mergeCell ref="B139:J139"/>
    <mergeCell ref="B141:J141"/>
    <mergeCell ref="B143:J143"/>
    <mergeCell ref="B145:J145"/>
    <mergeCell ref="B147:J147"/>
    <mergeCell ref="B191:J191"/>
    <mergeCell ref="B152:J152"/>
    <mergeCell ref="B188:J188"/>
    <mergeCell ref="B182:J182"/>
    <mergeCell ref="B167:J167"/>
    <mergeCell ref="B173:J173"/>
    <mergeCell ref="B164:J164"/>
    <mergeCell ref="B158:J158"/>
    <mergeCell ref="B161:J161"/>
    <mergeCell ref="B176:J176"/>
    <mergeCell ref="B179:J179"/>
    <mergeCell ref="B203:J203"/>
    <mergeCell ref="B200:J200"/>
    <mergeCell ref="B197:J197"/>
    <mergeCell ref="B194:J194"/>
    <mergeCell ref="B215:J215"/>
    <mergeCell ref="B185:J185"/>
    <mergeCell ref="B206:J206"/>
    <mergeCell ref="B209:J209"/>
    <mergeCell ref="B211:J211"/>
  </mergeCells>
  <printOptions/>
  <pageMargins left="0.17" right="0.16" top="0.17" bottom="0.25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zabusova</dc:creator>
  <cp:keywords/>
  <dc:description/>
  <cp:lastModifiedBy>Шилова</cp:lastModifiedBy>
  <cp:lastPrinted>2015-03-30T11:07:42Z</cp:lastPrinted>
  <dcterms:created xsi:type="dcterms:W3CDTF">2013-03-28T11:17:10Z</dcterms:created>
  <dcterms:modified xsi:type="dcterms:W3CDTF">2015-04-02T07:21:40Z</dcterms:modified>
  <cp:category/>
  <cp:version/>
  <cp:contentType/>
  <cp:contentStatus/>
</cp:coreProperties>
</file>