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" yWindow="48" windowWidth="763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<sst xmlns="http://schemas.openxmlformats.org/spreadsheetml/2006/main" count="3378" uniqueCount="827">
  <si>
    <t>О подготовке праздничных мероприятий, посвященных Дню семьи, любви и верности под покровительством благоверных князей Петра и Февронии Муромских</t>
  </si>
  <si>
    <t>1002</t>
  </si>
  <si>
    <t>Об утверждении Положения о выплате денежной компенсации  членам домовых и уличных комитетов в новой редакции</t>
  </si>
  <si>
    <t>1003</t>
  </si>
  <si>
    <t>Пособия,компенсации,меры социальной поддержки по публичным нормативным обязательствам</t>
  </si>
  <si>
    <t xml:space="preserve"> О  создании муниципального автономного учреждения телерадиокомпании "Муромский меридиан" путем изменения типа существующего муниципального учреждения</t>
  </si>
  <si>
    <t>0559</t>
  </si>
  <si>
    <t>Субсидии автономным учреждениям на финансовое обеспечение муниципального задания на оказание муници-пальных услуг (выполнение работ)</t>
  </si>
  <si>
    <t>1011</t>
  </si>
  <si>
    <t>РГ-А-1300</t>
  </si>
  <si>
    <t>Об утверждении Положения о порядке финансирования за счет субсидий из федерального, областного и местного бюджетов по реализации подпрограммы "Обеспечение жильем молодых семей федеральной целевой программы "Жилище"</t>
  </si>
  <si>
    <t>Субсидии гражданам на приобретение жилья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</si>
  <si>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услуг.</t>
  </si>
  <si>
    <t>РГ-А-4600</t>
  </si>
  <si>
    <t>О внесении изменений в Положение «О добровольных народных дружинах округа Муром», утвержденное решением Совета народных депутатов № 668 от 30.09.2008 г. "Об утверждении Положения «О добровольных народных дружинах округа Муром»</t>
  </si>
  <si>
    <t>14</t>
  </si>
  <si>
    <t>РГ-В-001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</si>
  <si>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</si>
  <si>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 утверждении административного регламента администрации округа Муром по исполнению государственных функций</t>
  </si>
  <si>
    <t>5120</t>
  </si>
  <si>
    <t>РГ-В-002</t>
  </si>
  <si>
    <t>Осуществление полномочий по государственной регистрации актов гражданского состояния</t>
  </si>
  <si>
    <t>5930</t>
  </si>
  <si>
    <t>РГ-В-006</t>
  </si>
  <si>
    <t>Осуществление полномочий по обеспечению жильем ветеранов, инвалидов и семей, имеющих детей-инвалидов</t>
  </si>
  <si>
    <t>Об утверждении порядка финансирования за счет субвенций из федерального бюджета нуждающихся в улучшении жилищных условий категорий граждан, указанных в Федеральных законах "О социальной защите инвалидов в РФ" и "О ветеранах".</t>
  </si>
  <si>
    <t>5135</t>
  </si>
  <si>
    <t xml:space="preserve">Об утверждении  порядка предоставления единовременной денежной выплаты на строительство или приобретение жилого помещения из федерального бюджета нуждающимся  в улучшении жилищных условий категориям граждан, указанным в Федеральном законе </t>
  </si>
  <si>
    <t>РГ-В-008</t>
  </si>
  <si>
    <t>26.10.2007</t>
  </si>
  <si>
    <t>Об утверждении административного регламента по образованию и организации деятельности комиссии по делам несовершеннослетних и защите их прав администрации округа Муром по исполнению гос.функций</t>
  </si>
  <si>
    <t>7001</t>
  </si>
  <si>
    <t>Иные выплаты персоналу муниципальных органов, за исключением фонда оплаты труда</t>
  </si>
  <si>
    <t>РГ-В-014</t>
  </si>
  <si>
    <t>18.05.2011</t>
  </si>
  <si>
    <t>5055</t>
  </si>
  <si>
    <t>7055</t>
  </si>
  <si>
    <t>РГ-В-015</t>
  </si>
  <si>
    <t>7002</t>
  </si>
  <si>
    <t>РГ-Г-001</t>
  </si>
  <si>
    <t>Дополнительные меры социальной поддержки и социальной помощи для отдельных категорий граждан</t>
  </si>
  <si>
    <t>2002</t>
  </si>
  <si>
    <t xml:space="preserve">Пособия, компенсации и иные социальные выплаты гражданам, кроме публичных нормативных обязательств </t>
  </si>
  <si>
    <t>"Об оказании адресной социальной помощи гражданам, попавшим в трудную жизненную ситуацию"</t>
  </si>
  <si>
    <t>2003</t>
  </si>
  <si>
    <t>2007</t>
  </si>
  <si>
    <t>Приобретение товаров, работ, услуг в пользу граждан в целях их социального обеспечения</t>
  </si>
  <si>
    <t xml:space="preserve">Муниципальный контракт (договор) на закупку товаров, работ, услуг для муниципальных нужд.                                 </t>
  </si>
  <si>
    <t>2008</t>
  </si>
  <si>
    <t>1013</t>
  </si>
  <si>
    <t>РГ-Г-9999</t>
  </si>
  <si>
    <t>Админист-рация округа Муром Владимирс-кой области</t>
  </si>
  <si>
    <r>
      <rPr>
        <sz val="11"/>
        <color indexed="8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</si>
  <si>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Трудовой договор. Декларация(расчет взносов)</t>
  </si>
  <si>
    <t>Постанов-ление Главы округа Муром</t>
  </si>
  <si>
    <t xml:space="preserve">Постанов-ление  админист-рации округа Муром  </t>
  </si>
  <si>
    <t>Постанов-ление админист-рации округа Муром</t>
  </si>
  <si>
    <t>257-р</t>
  </si>
  <si>
    <t>О создании рабочей группы</t>
  </si>
  <si>
    <t>Распоря-жение админист-рации округа Муром</t>
  </si>
  <si>
    <t xml:space="preserve">Прочая закупка товаров ,работ, услуг обеспечения муниципальных нужд </t>
  </si>
  <si>
    <t>Муниципальный контракт (договор) на закупку товаров,  работ, услуг для муниципальных нужд.</t>
  </si>
  <si>
    <t>РГ-А-3300</t>
  </si>
  <si>
    <t>Об утверждении Правил благоустройства и содержания территорий в округе Муром в новой редакции</t>
  </si>
  <si>
    <t>Субсидии юридическим лицам (кроме некомерческих организаций), индивидуальным предприни-мателям, физическим лицам</t>
  </si>
  <si>
    <t xml:space="preserve">Об утверждении Порядка финансирования за счет средств бюджета округа Муром мероприятий, осуществляемых в рамках оказания муниципальной поддержки малого и среднего предпринима-тельства </t>
  </si>
  <si>
    <t>Создание условий для деятельности добровольных формирований населения по охране общественного порядка</t>
  </si>
  <si>
    <t>Муниципальный контракт (договор) на закупку товаров,работ,услуг для муниципальных нужд.</t>
  </si>
  <si>
    <t>Об утверждении Положения об отделе ЗАГС</t>
  </si>
  <si>
    <t>Постанов-лении админист-рации округа Муром</t>
  </si>
  <si>
    <t>Осуществление полномочий по образованию и организации деятельности комиссий по делам несовершенно-летних и защите их прав</t>
  </si>
  <si>
    <t>Постанов-лении Главы округа Муром</t>
  </si>
  <si>
    <t>Осуществление полномочий по государственной поддержке сельскохозяйст-венного производства</t>
  </si>
  <si>
    <t>Об осуществлении отдельных государственных полномочий Владимирской области по государственной поддержке сельскохозяйствен-ного производства в муниципальном образовании округ Муром Владимирской области</t>
  </si>
  <si>
    <t>Субсидии юридическим лицам (кроме некомерческих организаций), индивидуальным предпринимате-лям, физическим лицам</t>
  </si>
  <si>
    <t>Субсидии юридическим лицам (кроме некомерческих организаций),индивидуальным предпринимате-лям, физическим лицам</t>
  </si>
  <si>
    <t>Осуществление полномочий по вопросам административ-ного законодательства</t>
  </si>
  <si>
    <t>Об утверждении административного регламента администрации округа Муром по исполнению государственных полномочий по формированию и организации деятельности административных комиссий</t>
  </si>
  <si>
    <t>О создании административ-ных комиссий № 1 и № 2 муниципального образования округ Муром</t>
  </si>
  <si>
    <t>Об утверждении Положения о пенсионном обеспечении муниципальных служащих и лиц, замещающих муниципальные должности в муниципальном образовании округа Муром</t>
  </si>
  <si>
    <t>Об оказании адресной социальной помощи гражданам, попавшим в трудную жизненную ситуацию</t>
  </si>
  <si>
    <t xml:space="preserve">Реестр расходных обязательств округа Муром, подлежащих исполнению за счет средств бюджета округа, на очередной финансовый 2015 г. и плановый период 2016-2017г.г. </t>
  </si>
  <si>
    <t>код главы по БК</t>
  </si>
  <si>
    <t>наименование (полное)</t>
  </si>
  <si>
    <t>Расходное полномочие округа Муром</t>
  </si>
  <si>
    <t>код</t>
  </si>
  <si>
    <t>наименование</t>
  </si>
  <si>
    <t>Реквизиты нормативного акта, устанавливающего расходное полномочие округа Муром</t>
  </si>
  <si>
    <t xml:space="preserve">вид </t>
  </si>
  <si>
    <t>дата</t>
  </si>
  <si>
    <t>номер</t>
  </si>
  <si>
    <t>Код по БК</t>
  </si>
  <si>
    <t>раздел</t>
  </si>
  <si>
    <t>подраздел</t>
  </si>
  <si>
    <t>Целевая статья</t>
  </si>
  <si>
    <t>код по БК</t>
  </si>
  <si>
    <t>программное (непрограммное) направление расходов</t>
  </si>
  <si>
    <t>направление расходов</t>
  </si>
  <si>
    <t>Реквизиты нормативного правового акта, договора (соглашения), устанавливающего направление расходов по целевой статье</t>
  </si>
  <si>
    <t xml:space="preserve">реквизиты </t>
  </si>
  <si>
    <t>ссылка</t>
  </si>
  <si>
    <t>вид</t>
  </si>
  <si>
    <t>глава</t>
  </si>
  <si>
    <t>статья</t>
  </si>
  <si>
    <t>подпункт</t>
  </si>
  <si>
    <t>часть/ пункт</t>
  </si>
  <si>
    <t>абзац</t>
  </si>
  <si>
    <t>Вид расходов по БК (подгруппа, элемент)</t>
  </si>
  <si>
    <t>Объем бюджетных ассигнований на исполнение расходного обязательства округа Муром</t>
  </si>
  <si>
    <t>2015г. (очередной год)</t>
  </si>
  <si>
    <t>2016 г. (первый год планового периода)</t>
  </si>
  <si>
    <t>2017г. (второй год планового периода)</t>
  </si>
  <si>
    <t>Вид правового основания расходного обязательства округа Муром</t>
  </si>
  <si>
    <t>Управление образования администра-ции округа Муром</t>
  </si>
  <si>
    <t>РГ-А-2000</t>
  </si>
  <si>
    <t>06</t>
  </si>
  <si>
    <t>05</t>
  </si>
  <si>
    <t>99</t>
  </si>
  <si>
    <t>9</t>
  </si>
  <si>
    <t>РСНД округа Муром</t>
  </si>
  <si>
    <t>Об утверждении Положения об организации образования в округе Муром</t>
  </si>
  <si>
    <t>07</t>
  </si>
  <si>
    <t>01</t>
  </si>
  <si>
    <t>18</t>
  </si>
  <si>
    <t>1</t>
  </si>
  <si>
    <t>0Д21</t>
  </si>
  <si>
    <t>РГ-А-0100</t>
  </si>
  <si>
    <t>Об утверждении Положения о порядке материально-технического и организационного обеспечения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</si>
  <si>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 Муром</t>
  </si>
  <si>
    <t>09</t>
  </si>
  <si>
    <t>0</t>
  </si>
  <si>
    <t>0011</t>
  </si>
  <si>
    <t>0019</t>
  </si>
  <si>
    <t>Трудовой договор. Декларация (расчет взносов)</t>
  </si>
  <si>
    <t>Муниципальный контракт (договор) на закупку товаров, работ, услуг для муниципальных нужд.</t>
  </si>
  <si>
    <t>Декларация о налогах</t>
  </si>
  <si>
    <t>Соглашение о предоставлении субсидии на иные цели.</t>
  </si>
  <si>
    <t>подпрограмма (мероприятие)</t>
  </si>
  <si>
    <t>Об утверждении в новой редакции Положения об управлении образования администрации округа Муром</t>
  </si>
  <si>
    <t>п.1.3</t>
  </si>
  <si>
    <t>Постанов-ление админист-рации о.Муром</t>
  </si>
  <si>
    <t>0Д59</t>
  </si>
  <si>
    <t>ИТОГО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</si>
  <si>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</si>
  <si>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Соглашение о порядке и условиях предоставления субсидии на финансовое обеспечение выполнения муниципального задания</t>
  </si>
  <si>
    <t>7049</t>
  </si>
  <si>
    <t>РГ-И-9999</t>
  </si>
  <si>
    <t>7059</t>
  </si>
  <si>
    <t>02</t>
  </si>
  <si>
    <t>0021</t>
  </si>
  <si>
    <t>10</t>
  </si>
  <si>
    <t>17</t>
  </si>
  <si>
    <t>в целом</t>
  </si>
  <si>
    <t>7051</t>
  </si>
  <si>
    <t>Субсидии некоммерческим организациям (за исключением муниципальных учреждений)</t>
  </si>
  <si>
    <t>Соглашение (договор) о порядке и условиях предоставления субсидий некоммерческим организациям, не являющимися муниципальными учреждениями, на оказание указанными организациями муниципальных услуг (выполнение работ) физическим и юридическим лицам.</t>
  </si>
  <si>
    <t>местный бюджет</t>
  </si>
  <si>
    <t>2</t>
  </si>
  <si>
    <t>0И59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</si>
  <si>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</si>
  <si>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</si>
  <si>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 xml:space="preserve">Субсидия бюджетным учреждениям на финансовое обеспечение муниципального задания на оказание муниципальных услуг (выполнение работ) </t>
  </si>
  <si>
    <t>Субсидия бюджетным учреждениям на иные цели</t>
  </si>
  <si>
    <t>Фонд оплаты труда муниципальных органов и взносы по обязательному социальному страхованию</t>
  </si>
  <si>
    <t>Уплата налога на имущество организаций и земельного налога</t>
  </si>
  <si>
    <t>Субсидии бюджетным учреждениям на иные цели</t>
  </si>
  <si>
    <t>Уплата прочих налогов, сборов и иных платежей</t>
  </si>
  <si>
    <t>0Ш59</t>
  </si>
  <si>
    <t>Соглашение о предоставлении субсидии на иные цели</t>
  </si>
  <si>
    <t>РГ-В-003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</si>
  <si>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общедоступного  и бесплатного дошкольного, начального общего, основного общего, среднего общего образования в муниципальных общеообразовательных организациях, обеспечение дополнительного образования детей в муниципальных  общеобразова-тельных  организациях</t>
  </si>
  <si>
    <t>О реализации постановления Губернатора области от 09.09.2013 №998 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образователь-ных организациях"</t>
  </si>
  <si>
    <t>3</t>
  </si>
  <si>
    <t>16</t>
  </si>
  <si>
    <t>7050</t>
  </si>
  <si>
    <t>0П59</t>
  </si>
  <si>
    <t>0Ц59</t>
  </si>
  <si>
    <t>03</t>
  </si>
  <si>
    <t>п.4.4.2</t>
  </si>
  <si>
    <t>Пособия, компенсации и иные социальные выплаты гражданам, кроме публичных нормативных обязательств</t>
  </si>
  <si>
    <t>Нормативный правовой акт</t>
  </si>
  <si>
    <t>РГ-А-9999</t>
  </si>
  <si>
    <t>РГ-В-009</t>
  </si>
  <si>
    <t xml:space="preserve">Осуществление полномочий по организации и осуществлению деятельности по опеке и попечительству в отношении несовершенно-летних граждан </t>
  </si>
  <si>
    <t>04</t>
  </si>
  <si>
    <t>О наделении государствен-ными полномочиями по организации и осуществлению деятельности по опеке и попечительству</t>
  </si>
  <si>
    <t>РГ-В-010</t>
  </si>
  <si>
    <t>Осуществление полномочий по исполнению мер государственного обеспечения и социальной поддержки детей-сирот и детей, оставшихся без попечения родителей</t>
  </si>
  <si>
    <t>п.2.1</t>
  </si>
  <si>
    <t>Об осуществлении государственных полномочий Владимирской области  по исполнению мер государственного обеспечения и социальной поддержки детей-сирот и детей, оставшихся без попечения родителей</t>
  </si>
  <si>
    <t>п.1.1</t>
  </si>
  <si>
    <t>Бюджетные инвестиции на приобретение объектов недвижимого имущества в муниципальную собственность</t>
  </si>
  <si>
    <t>Б</t>
  </si>
  <si>
    <t>абз. 1-9</t>
  </si>
  <si>
    <t>Пособия, компенсации, меры социальной поддержки по публичным нормативным обязательствам</t>
  </si>
  <si>
    <t>Г</t>
  </si>
  <si>
    <t>Д</t>
  </si>
  <si>
    <t>РГ-В-011</t>
  </si>
  <si>
    <t xml:space="preserve">Об учреждении персональных призов гражданам пенсионного возраста и о выделении денежных средств на приобретение подарков долгожителям округа Муром </t>
  </si>
  <si>
    <t xml:space="preserve">Постанов-ление администрации округа Муром </t>
  </si>
  <si>
    <t>Соглашение (договор) о порядке и условиях предоставления субсидий на возмещение затрат или недополученных в связи с производством (реализацией) товаров, выполнением работ, оказанием услуг</t>
  </si>
  <si>
    <t>Субсидии бюджетным учреждениям на финансовое обеспечение муниципального задания на оказание муници-пальных услуг (выполнение работ)</t>
  </si>
  <si>
    <t>Расходы на проведение мероприятий в рамках муниципальной программы по обеспечению безопасности дорожного движения  и транспортного обслуживания населения на территории округа Муром на 2015-2017 годы</t>
  </si>
  <si>
    <t>Об утверждении Положения об организации уличного освещения и установки уличных указателей на территории о. Муром муниципальной программы "Благоустройство территории округа Муром на 2015-2017годы"</t>
  </si>
  <si>
    <t>Расходы на проведение мероприятий в рамках подпрограммы "Праздничное оформление и содержание мест массового отдыха населения округа Муром на 2015-2017 годы" муниципальной программы "Благоустройство территории округа Муром на 2015-2017 годы"</t>
  </si>
  <si>
    <t>Субсидии на 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учркждкеий дополнительного образования детей в рамках выполнения прочих обязательств</t>
  </si>
  <si>
    <t>Об утверждении муниципальной программы управления муниципальными финансами и муниципальным долгом округа Муром на 2015-2017 годы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</si>
  <si>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округе</t>
  </si>
  <si>
    <t>Расходы на обеспечение функций органов местного самоуправления в рамках муниципальной программы " 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</si>
  <si>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</si>
  <si>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 утверждении муниципальной программы по обеспечению безопасности дорожного движения  и транспортного  обслуживания населения на территории  округа Муром на 2015-2017 годы</t>
  </si>
  <si>
    <t>Содержание ребенка в семье опекуна и приемной семье, а также вознаграждение, причитающееся приемному родителю, в части вознаграждения, причитающегося приемному родителю, в рамках муниципальной программы "Развитие образования в округе Муром на 2015-2017 годы"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</si>
  <si>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"Развитие образование в округе Муром на 2015-2017 годы"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</si>
  <si>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</si>
  <si>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утверждении муниципальной программы "Совершенствование организации питания обучающихся и воспитанников образовательных учреждений округа Муром на 2015-2017 годы"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</si>
  <si>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</t>
  </si>
  <si>
    <t>Обеспечение деятельности детских дошкольных учреждений  в рамках подпрограммы "Совершенстова-ние организации питания воспитанников дошкольных образовательных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 годы"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</si>
  <si>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 округа Муром на 2015-2017 годы</t>
  </si>
  <si>
    <t>Обеспечение деятельности общеобразова-тельных учреждений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образовательных учреждений округа Муром на 2015-2017годы"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</si>
  <si>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общеобразова-тельных организациях по имеющим государственную аккредитацию основным обще-образователь-ным программам в рамках подпрограммы "Совершенствова-ние организации питания обучающихся общеобразова-тельных учреждений округа Муром на 2015-2017 годы" муниципальной программы "Совершенствова-ние организации питания обучающихся и воспитанников  образовательных учреждений округа Муром на 2015-2017 годы"</t>
  </si>
  <si>
    <t>Обеспечение деятельности  общеобразова-тельных учреждений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</si>
  <si>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подпрограммы "Доступная среда" на 2015-2017 годы" муниципальной программы "Развитие образования в округе Муром на 2015-2017 годы"</t>
  </si>
  <si>
    <t>Обеспечение деятельности общеобразова-тельных учреждений в рамках муниципальной программы "Совершенство-вание организации отдыха детей и подростков округа Муром на 2015-2017 годы"</t>
  </si>
  <si>
    <t>Софинансирова-ние расходов по оздоровлению детей в каникулярное время в рамках муниципальной программы "Совершенство-вание организации отдыха детей и подростков округа Муром на 2015-2017 годы"</t>
  </si>
  <si>
    <t>Обеспечение деятельности централизован-ных бухгалтерий в рамках муниципальной программы "Развитие образования в округе Муром на 2015-2017 годы"</t>
  </si>
  <si>
    <t>25</t>
  </si>
  <si>
    <t>Об утверждении муниципальной программы "Комплексные меры противодействия злоупотребле-нию наркотиками и их незаконному обороту в округе Муром на  2015-2017 годы"</t>
  </si>
  <si>
    <t>Расходы на выплаты по оплате труда муниципальных служащих  органов местного самоуправления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</si>
  <si>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по обеспечению функций органов местного самоуправления в рамках подпрограммы "Совершенствование и развитие мероприятий по работе с молодежью на 2015-2017 годы"муниципальной программы "Молодежь Мурома" на 2015-2017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</si>
  <si>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</si>
  <si>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по внешкольной работе с детьми в рамках подпрограммы "Совершенствование и развитие дополнительного образования детей в МБОУ ДОД  ЦРТДЮ "Орленок" муниципальной программы "Молодежь Мурома" на 2015-2017 годы</t>
  </si>
  <si>
    <t>Софинансирова-ние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образователь-ных организаций дополнительного образования детей до уровня, установленного Указом Президента РФ от 1июня 2012 года №761 в рамках подпрограммы "Совершенствова-ние и развитие дополнительного образования детей в МБОУ ДОД ЦРТДЮ "Орленок" муниципальной программы "Молодежь Мурома" на 2015-2017 годы</t>
  </si>
  <si>
    <t>Обеспечение деятельности централизован-ных бухгалтерий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</si>
  <si>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Расходы на выплаты по оплате труда муниципальных служащих органов местного самоуправления в рамках подпрограммы  "Нормативно-методическое обеспечение и организация бюджетного процесса в округе Муром на 2015-2017 годы"  муниципальной программы управления муниципальными финансами и муниципальным долгом округа Муром на 2015-2017 годы</t>
  </si>
  <si>
    <t xml:space="preserve"> Расходы на обеспечение функций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</t>
  </si>
  <si>
    <t>1016</t>
  </si>
  <si>
    <t>Укрепление материально-технической  базы муниципальных учреждений в рамках подпрограммы "Повышение эффективности бюджетных расходов округа Муром на период до 2017 года" муниципальной программы управления муниципальными финансами и муниципальным долгом округа Муром на 2015-2017 годы</t>
  </si>
  <si>
    <t>Прил. Подпрог-рамма III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</si>
  <si>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</t>
  </si>
  <si>
    <t>Прил. Подпрог-рамма II</t>
  </si>
  <si>
    <t>Об утверждениии муниципальной программы управления муниципальными финансами и муниципальным долгом округа Муром на 2015-2017 годы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</si>
  <si>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</t>
  </si>
  <si>
    <t xml:space="preserve">   </t>
  </si>
  <si>
    <t>24</t>
  </si>
  <si>
    <t>Расходы на выплаты по оплате труда муниципальных служащих  органов местного самоуправления в рамках муниципальной программы сохранения и развития культуры округа Муром на 2015-2017 годы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</si>
  <si>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</t>
  </si>
  <si>
    <t>ОИ59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</si>
  <si>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</t>
  </si>
  <si>
    <t>Повышение оплаты труда работников бюджетной сферы в соответствии с указами Президента РФ от 7 мая 2012 года №597, от 1 июня 2012 года №761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</si>
  <si>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</si>
  <si>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</t>
  </si>
  <si>
    <t>Обеспечение деятельности библиотек в рамках муниципальной программы сохранения и развития культуры округа Муром на 2015-2017 годы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</si>
  <si>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</t>
  </si>
  <si>
    <t xml:space="preserve"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</t>
  </si>
  <si>
    <t>Об утверждении муниципальной программы "Комплексные меры противодействия злоупотреблению наркотиками и их незаконному обороту в округе Муром на 2015-2017 годы"</t>
  </si>
  <si>
    <t>Обеспечение деятельности учреждений в сфере культуры в рамках муниципальной программы сохранения и развития культуры округа Муром на 2015-2017 годы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</si>
  <si>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рамках муниципальной программы сохранения и развития культуры округа Муром на 2015-2017 годы</t>
  </si>
  <si>
    <t>Обеспечение деятельности централизованных бухгалтерий в рамках муниципальной программы сохранение и развитие культуры округа муром на 2015-2017 годы</t>
  </si>
  <si>
    <t>Повышение оплаты труда работников бюджетной сферы в соответствии с указами Президента Российской Федерации от 07 мая 2012 года № 597, от 01 июня 2012 года № 761 в рамках муниципальной программы сохранения и развития культуры округа Муром на 2015-2017 годы</t>
  </si>
  <si>
    <t>26</t>
  </si>
  <si>
    <t>Расходы на выплаты по оплате труда муниципальных служащих органов местного самоуправления в рамках муниципальной программы "Совершенствование управления муниципальной собственностью муниципального образования округ Муром на 2015-2017 годы"</t>
  </si>
  <si>
    <t>Обеспечение деятельности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</t>
  </si>
  <si>
    <t>Об утверждении муниципальной программы содействия развитию малого и среднего предпринима-тельства в округе Муром на 2015-2017 годы</t>
  </si>
  <si>
    <t>Прилож  р. 4,5</t>
  </si>
  <si>
    <t>Уплата налогов и сборов за объекты муниципальной собственности в рамках муниципальной программы "Совершенствование управления муниципальной собственностью муниципального образования округ Муром на 2015-2017 годы</t>
  </si>
  <si>
    <t>Об утверждении муниципальной программы "Совершенствова-ние управления муниципальной собственностью муниципального образования округ Муром на 2015-2017 годы"</t>
  </si>
  <si>
    <t>О порядке компенсации расходов на оказание дополнительных мер социальной поддержки отдельным категориям граждан, а также пенсионерам, по проезду транспортом общего пользования на городских маршрутах на территории округа Муром</t>
  </si>
  <si>
    <t>7015</t>
  </si>
  <si>
    <t>РГ-А-1600</t>
  </si>
  <si>
    <t>О создании муниципального учреждения "Управления по делам гражданской обороны и ликвидации чрезвычайных ситуаций на территории о.Муром"</t>
  </si>
  <si>
    <t>0259</t>
  </si>
  <si>
    <t>Фонд оплаты труда казенных учреждений и взносы по обязательному социальному страхованию</t>
  </si>
  <si>
    <t>Иные выплаты персоналу казенных учреждений, за исключением фонда оплаты труда</t>
  </si>
  <si>
    <t>РГ-А-1900</t>
  </si>
  <si>
    <t>0459</t>
  </si>
  <si>
    <t>Субсидии бюджетным учреждениям на финсовое обеспечение муниципального задания на оказание муници-пальных услуг (выполнение работ)</t>
  </si>
  <si>
    <t>РГ-А-3100</t>
  </si>
  <si>
    <t>1010</t>
  </si>
  <si>
    <t>358</t>
  </si>
  <si>
    <t>Прочая закупка товаров, работ и услуг для обеспечения государственных (муниципальных) нужд</t>
  </si>
  <si>
    <t>3.9</t>
  </si>
  <si>
    <t>1009</t>
  </si>
  <si>
    <t>506</t>
  </si>
  <si>
    <t>РГ-А-4100</t>
  </si>
  <si>
    <t>осуществление мероприятий по обеспечению безопасности людей на водных объектах, охране их жизни и здоровья</t>
  </si>
  <si>
    <t>4.1.1</t>
  </si>
  <si>
    <t>РГ-А-8200</t>
  </si>
  <si>
    <t>19</t>
  </si>
  <si>
    <t>4006</t>
  </si>
  <si>
    <t>4007</t>
  </si>
  <si>
    <t>2005</t>
  </si>
  <si>
    <t>107</t>
  </si>
  <si>
    <t>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</si>
  <si>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r>
      <t xml:space="preserve">в том числе </t>
    </r>
    <r>
      <rPr>
        <b/>
        <sz val="11"/>
        <color indexed="8"/>
        <rFont val="Calibri"/>
        <family val="2"/>
      </rPr>
      <t>областной бюджет</t>
    </r>
  </si>
  <si>
    <t>Управление жилищно-коммуналь-ного хозяйства админист-рации округа Муром</t>
  </si>
  <si>
    <t xml:space="preserve">РСНД округа Муром </t>
  </si>
  <si>
    <t>Об утверждении Положения об управлении жилищно-коммунального хозяйства администрации о.Муром</t>
  </si>
  <si>
    <t>Постанов-ление админист-рации о. Муром</t>
  </si>
  <si>
    <t>Владение, пользование и распоряжение имуществом, находящимся в муниципальной собственности округа</t>
  </si>
  <si>
    <t>Организация в границах округа электро-, тепло-, газо- и водоснабжения населения, водоотведения, снабжения населения топливом</t>
  </si>
  <si>
    <t xml:space="preserve">Соглашение о предоставлении субсидии на капитальные вложения </t>
  </si>
  <si>
    <t>Дорожная деятельность в отношении автомобильных дорог местного значения в границах округа Муром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округа Муром,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</si>
  <si>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законодательст-вом</t>
  </si>
  <si>
    <t>Создание условий для предоставления транспортных услуг населению и организация транспортного обслуживания населения в границах округа</t>
  </si>
  <si>
    <t>Участие в предупреждении и ликвидации последствий чрезвычайных ситуаций в границах округа Муром</t>
  </si>
  <si>
    <t>Управление жилищно-коммуналь-ного хозяйства администра-ции округа Муром</t>
  </si>
  <si>
    <t>Организация мероприятий по охране окружающей среды в границах округа Муром</t>
  </si>
  <si>
    <t>Организация ритуальных услуг и содержание мест захоронения</t>
  </si>
  <si>
    <t>Утверждение правил благоустройства территории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округа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</si>
  <si>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округа Муром, организация и проведение иных мероприятий, предусмотренных законодательст-вом об энергосбережении и о повышении энергетической эффективности</t>
  </si>
  <si>
    <t>августа</t>
  </si>
  <si>
    <t xml:space="preserve">Начальник финансового управления  </t>
  </si>
  <si>
    <t>О.А.Балнова</t>
  </si>
  <si>
    <t>Главный специалист бюджетного отдела</t>
  </si>
  <si>
    <t>Г.Н.Чараева</t>
  </si>
  <si>
    <t>ВСЕГО</t>
  </si>
  <si>
    <t>Комитет по управлению муниципаль-ным имуществом администра-ции округа Муром</t>
  </si>
  <si>
    <t>Об утверждении  Положения о Комитете по управлению муниципальным имуществом администрации округа Муром</t>
  </si>
  <si>
    <t>Об утверждении положения "О порядке управления и распоряжения муниципальной собственностью округа Муром"</t>
  </si>
  <si>
    <t>1005</t>
  </si>
  <si>
    <t>1007</t>
  </si>
  <si>
    <t>Муниципальный контракт (договор) на закупку товаров, работ, услуг для муниципальных нужд</t>
  </si>
  <si>
    <t>О создании Муниципального бюджетного учреждения "Муромский бизнес-инкубатор" путем изменения типа существующего муниципального автономного учреждения "Муромский бизнес-инкубатор"</t>
  </si>
  <si>
    <t>0659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</si>
  <si>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</si>
  <si>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</si>
  <si>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</si>
  <si>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 годы"</t>
  </si>
  <si>
    <t>Модернизация дошкольного образования в рамках подпрограммы "Развитие дошкольного образования в округе Муром на 2015-2017годы" муниципальной программы "Развитие образования в округе Муром на 2015-2017 годы"</t>
  </si>
  <si>
    <t>Обеспечение деятельности детских дошкольных учреждений  в рамках подпрограммы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</si>
  <si>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 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</si>
  <si>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</t>
  </si>
  <si>
    <t>Об утверждении муниципальной программы "Комплексные меры по профилактике правонаруше-ний в округе Муром на  2015-2017 годы"</t>
  </si>
  <si>
    <t>Расходы на проведение мероприятий в рамках муниципальной программы "Комплексные меры противодействия злоупотребле-нию наркотиками и их незаконному обороту  в округе Муром на 2015-2017 годы"</t>
  </si>
  <si>
    <t>Обеспечение деятельности учреждений по внешкольной работе с детьми  в рамках подпрограммы "Развитие общего и дополнительного образования  детей в округе Муром на 2015-2017 годы" муниципальной программы "Развитие образования в округе Муром на 2015-2017 годы"</t>
  </si>
  <si>
    <t>РГ</t>
  </si>
  <si>
    <t>А</t>
  </si>
  <si>
    <t>0100</t>
  </si>
  <si>
    <t>0200</t>
  </si>
  <si>
    <t>0800</t>
  </si>
  <si>
    <t>1000</t>
  </si>
  <si>
    <t>1100</t>
  </si>
  <si>
    <t>1200</t>
  </si>
  <si>
    <t>1300</t>
  </si>
  <si>
    <t>1400</t>
  </si>
  <si>
    <t>1600</t>
  </si>
  <si>
    <t>1900</t>
  </si>
  <si>
    <t>2000</t>
  </si>
  <si>
    <t>2300</t>
  </si>
  <si>
    <t>2500</t>
  </si>
  <si>
    <t>2700</t>
  </si>
  <si>
    <t>3100</t>
  </si>
  <si>
    <t>3300</t>
  </si>
  <si>
    <t>3700</t>
  </si>
  <si>
    <t>4100</t>
  </si>
  <si>
    <t>4200</t>
  </si>
  <si>
    <t>4600</t>
  </si>
  <si>
    <t>8200</t>
  </si>
  <si>
    <t>В</t>
  </si>
  <si>
    <t>001</t>
  </si>
  <si>
    <t>002</t>
  </si>
  <si>
    <t>003</t>
  </si>
  <si>
    <t>006</t>
  </si>
  <si>
    <t>008</t>
  </si>
  <si>
    <t>009</t>
  </si>
  <si>
    <t>010</t>
  </si>
  <si>
    <t>011</t>
  </si>
  <si>
    <t>012</t>
  </si>
  <si>
    <t>014</t>
  </si>
  <si>
    <t>015</t>
  </si>
  <si>
    <t>9999</t>
  </si>
  <si>
    <t>999</t>
  </si>
  <si>
    <t>И</t>
  </si>
  <si>
    <t>отклонение</t>
  </si>
  <si>
    <t>О создании муниципальных казенных учреждений</t>
  </si>
  <si>
    <t>2666</t>
  </si>
  <si>
    <t xml:space="preserve">Постановление  администрации округа Муром </t>
  </si>
  <si>
    <t xml:space="preserve">Приложение </t>
  </si>
  <si>
    <t>"О создании муниципального учреждения "Управления по делам гражданской обороны и ликвидации чрезвычайных ситуаций на территории о.Муром"</t>
  </si>
  <si>
    <t xml:space="preserve">Постановление Главы округа Муром </t>
  </si>
  <si>
    <t>Расходы на проведение мероприятий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</si>
  <si>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"Озеленение территории  округа Муром на 2015-2017 годы" муниципальной программы "Благоустройство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</si>
  <si>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"Праздничное оформление и содержание мест массового отдыха населения  округа Муром на 2015-2017 годы" муниципальной программы "Благоустройство территории округа Муром на 2015-2017 годы"</t>
  </si>
  <si>
    <t>Прочие мероприятия по благоустройству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</si>
  <si>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</si>
  <si>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Установка частотных преобразователей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</si>
  <si>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Установка приборов учета тепловой энергии на источниках теплоснабжения в рамках муниципальной программы "Энергосбереже-ние и повышение энергетической эффективности в округе Муром на 2015-2017 годы"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</si>
  <si>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</si>
  <si>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Обеспечение деятельности учреждений по внешкольной работе с детьми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</si>
  <si>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"Развитие физической культуры и спорта в округе Муром на 2015-2017годы"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</si>
  <si>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01 июня 2012 года №761,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</si>
  <si>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Обеспечение деятельности учреждений по внешкольной работе с детьми в рамках муниципальной программы "Совершенствование организации отдыха детей и подростков округа Муром на 2015-2017 годы"</t>
  </si>
  <si>
    <t>Об утверждении муниципальной программы "Совершенствование организации отдыха детей и подростков округа Муром на  2015-2017 годы"</t>
  </si>
  <si>
    <t>Обеспечение деятельности централизован-ных бухгалтерий в рамках подпрограммы "Развитие массового спорта и формирование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</si>
  <si>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Об утверждении муниципальной программы "Комплексные меры по профилактике правонарушений в округе Муром на  2015-2017 годы"</t>
  </si>
  <si>
    <t>Расходы на проведение мероприятий в рамках подпрограммы "Развитие массового спорта и формирование здорового образажизни населения на 2015-2017 годы" муниципальной программы "Развитие физической культуры и спорта в округе Муром на 2015-2017 годы"</t>
  </si>
  <si>
    <t>Ежемесячные денежные выплаты заслуженным работникам физической культуры и спорта в рамках 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</si>
  <si>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Расходы на проведение мероприятий в рамках подпрограммы "Поддержка развития футбола в округе Муром на 2015-2017 годы" муниципальной программы "Развитие физической культуры и спорта в округе Муром на 2015-2017 годы"</t>
  </si>
  <si>
    <t>О социальной поддержке заслуженных работников по физической культуре и спорту Российской Федерации</t>
  </si>
  <si>
    <t>Об утверждении муниципальной программы "Молодежь Мурома" на 2015-2017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</si>
  <si>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</si>
  <si>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 осуществлении отдельных государственных полномочий Владимирской области  по компенсации части родительской платы за содержание ребенка в образовательных организациях, реализующих основную общеобразова-тельную программу дошкольного образования, на территории округа Муром</t>
  </si>
  <si>
    <t>РГ-А-2300</t>
  </si>
  <si>
    <t>Организация библиотечного обслуживания населения, комплектование и обеспечение сохранности библиотечных фондов библиотек округа</t>
  </si>
  <si>
    <t xml:space="preserve">  </t>
  </si>
  <si>
    <t>р.IV</t>
  </si>
  <si>
    <t>23</t>
  </si>
  <si>
    <t>Г011</t>
  </si>
  <si>
    <t>Расходы на выплаты по оплате труда Главы муниципального образования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</si>
  <si>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 утверждении муниципальной программы округа Муром "Муниципальное управление" на 2015-2017</t>
  </si>
  <si>
    <t>Подпрог-рамма 1</t>
  </si>
  <si>
    <t>Расходы на выплаты по оплате труда муниципальных служащих органов местного самоуправления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</si>
  <si>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1014</t>
  </si>
  <si>
    <t xml:space="preserve">Автоматизация и информатизация рабочих мест работников органов местного самоуправления и подведомственных учреждений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</si>
  <si>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>Подпрог-рамма 2</t>
  </si>
  <si>
    <t>1015</t>
  </si>
  <si>
    <t xml:space="preserve">Техническое обслуживание автоматизирован-ного рабочего места муниципального служащего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 " муниципальной программы округа Муром "Муниципальное управление" на 2015-2017 годы </t>
  </si>
  <si>
    <t xml:space="preserve"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годы» </t>
  </si>
  <si>
    <t>2294</t>
  </si>
  <si>
    <t>Об утверждении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</si>
  <si>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</si>
  <si>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округа, а также осуществление закупок товаров, работ, услуг для обеспечения муниципальных нужд</t>
  </si>
  <si>
    <t>Организация и осуществление мероприятий по территориальной обороне и гражданской обороне, защите населения и территории округа от ЧС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продовольствен-ных, медицинских и иных средств</t>
  </si>
  <si>
    <t>Прил. Подпро-грамма II</t>
  </si>
  <si>
    <t>Прил. Подпро-грамма III</t>
  </si>
  <si>
    <t>Прил. Подпро-грамма I</t>
  </si>
  <si>
    <t>Совет народных депутатов округа Муром</t>
  </si>
  <si>
    <t xml:space="preserve"> "Об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области"</t>
  </si>
  <si>
    <t>"Об утверждении регламента Совета народных депутатов округа Муром в новой редакции"</t>
  </si>
  <si>
    <t>Договор гражданско-правового характера. Декларация (расчет взносов)</t>
  </si>
  <si>
    <t>Декларация о налогах.</t>
  </si>
  <si>
    <t>703</t>
  </si>
  <si>
    <t xml:space="preserve">Об утверждении Положения о размерах и условиях оплаты труда (денежном содержании) муниципальных служащих в муниципальном образовании округ Муром </t>
  </si>
  <si>
    <t>Иные выплаты персоналу муниципальных органов,за исключением фонда оплаты труда</t>
  </si>
  <si>
    <t>РГ-А-0200</t>
  </si>
  <si>
    <t xml:space="preserve"> О создании муниципального бюджетного учреждения «Центр поддержки общественных и социальных инициатив»</t>
  </si>
  <si>
    <t>0159</t>
  </si>
  <si>
    <t xml:space="preserve"> Иные выплаты персоналу казенных учреждений, за исключением фонда оплаты труда</t>
  </si>
  <si>
    <t>0Ф59</t>
  </si>
  <si>
    <t>О создании муниципальных казенных  учреждений путем изменения типа существующих муниципальных учреждений округа Муром</t>
  </si>
  <si>
    <t>Уплата налогов на имущество организаций и земельного налога</t>
  </si>
  <si>
    <t>01.10.2007</t>
  </si>
  <si>
    <t>Об утверждении Положения о размерах и условиях оплаты труда работников централизованных бухгалтерий управлений, комитетов администрации округа Муром</t>
  </si>
  <si>
    <t xml:space="preserve">  Иные выплаты персоналу казенных учреждений, за исключением фонда оплаты труда</t>
  </si>
  <si>
    <t xml:space="preserve">Прочая закупка товаров, работ, услуг обеспечения муниципальных нужд </t>
  </si>
  <si>
    <t>Оценка недвижимости, признание прав и регулирование отношений по государственной и муниципальной собственности в рамках муниципальной программы "Совершенствование управления муниципальной собственностью  муниципального образования округ Муром на 2015-2017годы"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</si>
  <si>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</si>
  <si>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</si>
  <si>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Расходы на обеспечение функций органов местного самоуправления в рамках непрограммных расходов органов местного самоуправления</t>
  </si>
  <si>
    <t>Расходы на выплаты по оплате труда депутатов  представительного органа муниципального образования в рамках непрограммных расходов органов местного самоуправления</t>
  </si>
  <si>
    <t>П</t>
  </si>
  <si>
    <t xml:space="preserve"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</t>
  </si>
  <si>
    <t>22</t>
  </si>
  <si>
    <t>Расходы на обеспечение функций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</si>
  <si>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О реализации постановления Губернатора области от 30.10.2013 №1215 "О финансовом обеспечении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обеспечение дополнительно-го образования детей в муниципальных образователь-ных организациях"</t>
  </si>
  <si>
    <t>Об утверждении муниципальной программы "Сохранения и развития культуры  округа Муром на 2015-2017 годы"</t>
  </si>
  <si>
    <t>15.102014</t>
  </si>
  <si>
    <t>2260</t>
  </si>
  <si>
    <t>2261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</si>
  <si>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</t>
  </si>
  <si>
    <t>20</t>
  </si>
  <si>
    <t>Расходы на выплаты по оплате труда муниципальных служащих органов местного самоуправления в рамках муниципальной программы "Благоустройство территории округа Муром на 2015-2017 годы"</t>
  </si>
  <si>
    <t>Расходы на обеспечение функций органов местного самоуправления в рамках муниципальной программы "Благоустройство территории округа Муром на 2015-2017 годы"</t>
  </si>
  <si>
    <t>Обеспечение деятельности муниципального казенного учреждения "Муромстройзаказчик" в рамках муниципальной программы "Благоустройство территории округа муром на 2015-2017 годы"</t>
  </si>
  <si>
    <t>Обеспечение деятельности централизованных бухгалтерий в рамках муниципальной программы "Благоустройство территорий округа Муром на 2015-2017 годы"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</si>
  <si>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</t>
  </si>
  <si>
    <t>Об утверждении муниципальной программы "Благоустройство территории округа Муром на 2015-2017годы"</t>
  </si>
  <si>
    <t>2310</t>
  </si>
  <si>
    <t>15.10.2014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</si>
  <si>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</t>
  </si>
  <si>
    <t>Расходы на проведение мероприятий в рамках муниципальной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</si>
  <si>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</si>
  <si>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2290</t>
  </si>
  <si>
    <t>Об утверждении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</si>
  <si>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Об утверждении муниципальной программы о обеспечению безопасности дорожного движения и транспортного обслуживания населения на территории округа Муром на 2015-2017 годы</t>
  </si>
  <si>
    <t>Расходы на проведение мероприятий в рамках муниципальной программы "Реконструкция и капитальный ремонт общего имущества многоквартирных домов в округе Муром на 2015-2017 годы"</t>
  </si>
  <si>
    <t>2289</t>
  </si>
  <si>
    <t>Об утверждении муниципальной программы "Реконструкция и капитальный ремонт общего имущества многоквартирных домов в округе Муром на 2015-2017 годы"</t>
  </si>
  <si>
    <t>1017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</si>
  <si>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"Реконструкция и капитальный ремонт общего имущества многоквартирных домов в округе Муром на 2015-2017 годы"</t>
  </si>
  <si>
    <t>9603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</si>
  <si>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</si>
  <si>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Возмещение потерь в доходах организаций автомобильного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</si>
  <si>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Субсидии юридическим лицам (кроме некоммерческих организаций), индивидуальным предпринимате-лям, физическим лицам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</si>
  <si>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</si>
  <si>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</si>
  <si>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Об утверждении муниципальной программы "Комплексные меры по профилактике правонарушений в округе Муром на 2015-2017 годы"</t>
  </si>
  <si>
    <t>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</si>
  <si>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 утверждении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</t>
  </si>
  <si>
    <t>Обеспечение деятельности муниципального бюджетного учреждения "Благоустройство"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"Благоустройство территории округа муром на 2015-2017 годы"</t>
  </si>
  <si>
    <t>5</t>
  </si>
  <si>
    <t>Организация и содержание мест захоронения в рамках подпрограммы "Содержание и ремонт объектов благоустройства округа Муром на 2015-2017 годы" муниципальной программы "Благоустройство территории округа Муром на 2015-2017 годы"</t>
  </si>
  <si>
    <t>Уличное освещения в рамках подпрограммы "Техническое обслуживание и энергоснабжение сетей уличного освещения на 2015-2017 годы" муниципальной программы "Благоустройство территории округа Муром на 2015-2017 годы"</t>
  </si>
  <si>
    <t xml:space="preserve">Постановление  Главы округа Муром </t>
  </si>
  <si>
    <t>О создании центр. бухгалтерии управл. жилищно-коммунального хозяйства и внесен. изменений в штатное расписание централиз. бухгалтерии администрации округа Муром</t>
  </si>
  <si>
    <t>Об утверждении Правил благоустройства и содержания территорий в о. Муром в нов. редакции</t>
  </si>
  <si>
    <t>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</si>
  <si>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1259</t>
  </si>
  <si>
    <t>Об утверждении Положения о  порядке финансирования расходов на организацию мероприятий по охране окружающей среды в части ликвидации несанкционированных свалок</t>
  </si>
  <si>
    <t>Об утверждении Правил благоустройства и содержания территорий в о.  Муром в нов. редакции</t>
  </si>
  <si>
    <t xml:space="preserve">Об утверждении Положения " О порядке оказания ритуальных услуг и содержания кладбищ на территории о. Муром" в новой редакции </t>
  </si>
  <si>
    <t>1124</t>
  </si>
  <si>
    <t xml:space="preserve"> </t>
  </si>
  <si>
    <t>1522</t>
  </si>
  <si>
    <t xml:space="preserve"> Об утверждении положения об оплате труда  выборного должностного лица местного самоуправления, депутатов Совета народных депутатов округа Муром, осуществляющих свои полномочия на постоянной основе в муниципальном образовании округ Муром Владимирской области</t>
  </si>
  <si>
    <t>Об утверждении регламента Совета народных депутатов округа Муром в новой редакции</t>
  </si>
  <si>
    <t>Прилож разд. 2</t>
  </si>
  <si>
    <t>Прилож разд. 2,3</t>
  </si>
  <si>
    <t>07.07.2006 28.09.2010</t>
  </si>
  <si>
    <t>147          1124</t>
  </si>
  <si>
    <t>Об утверждении Положения об управлении жилищно-коммунального хозяйства администрации о.Муром ;            Об утверждении Правил благоустройства и содержания территорий в о.Муром в новой редакции</t>
  </si>
  <si>
    <t>20.05.2014 14.10.2014</t>
  </si>
  <si>
    <t>Прилож разд. 2;   в целом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</si>
  <si>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Муром;  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</t>
  </si>
  <si>
    <t>При-лож.1  разд. 7</t>
  </si>
  <si>
    <t>Прило-жение</t>
  </si>
  <si>
    <t>О создании муниципального бюджетного учреждения округа Муром "Благоустройст-во"</t>
  </si>
  <si>
    <t>РСНД округа Муром; Постанов-ление админист-рации о. Муром</t>
  </si>
  <si>
    <t>28.09.2010; 29.05.2012</t>
  </si>
  <si>
    <t>1124; 1522</t>
  </si>
  <si>
    <t>Об утверждении Правил благоустройства и содержания территорий в округе Муром в новой редакции; О создании муниципального бюджетного учреждения округа Муром "Благоустройст-во"</t>
  </si>
  <si>
    <t>в целом   в уелом</t>
  </si>
  <si>
    <t>Прилож разд. 7</t>
  </si>
  <si>
    <t>Прилож разд.2</t>
  </si>
  <si>
    <t>Дополнитель-ные меры социальной поддержки и социальной помощи для отдельных категорий граждан</t>
  </si>
  <si>
    <t>31.12.2013</t>
  </si>
  <si>
    <t>Осуществление полномочий по исполнению мер социальной поддержки, направленных на воспитание и обучение детей-инвалидов дошкольного возраста в образовательных учреждениях, и по социальной поддержке детей-инвалидов дошкольного возраста</t>
  </si>
  <si>
    <t>Об  осуществлении государственных полномочий Владимирской области по исполнению мер социальной поддержки, направленных  на воспитание и обучение детей-инвалидов дошкольного возраста в образовательных учреждениях, реализующих основную общеобразова-тельную программу дошкольного образования, и по социальной поддержке детей-инвалидов дошкольного возраста"</t>
  </si>
  <si>
    <t>РГ-В-012</t>
  </si>
  <si>
    <t>Осуществление полномочий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</si>
  <si>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РГ-В-9999</t>
  </si>
  <si>
    <t>Финансовое обеспечение деятельности органов местного самоуправления округа Муром</t>
  </si>
  <si>
    <t>Об утверждении Положения о размерах и условиях оплаты труда (денежном содержании) муниципальных служащих в муниципальном образовании округа Муром</t>
  </si>
  <si>
    <t>90</t>
  </si>
  <si>
    <t>4</t>
  </si>
  <si>
    <t>п.1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</si>
  <si>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</si>
  <si>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расходов на аппарат управления</t>
  </si>
  <si>
    <t>Прочая закупка товаров, работ и услуг для обеспечения государственных (муниципальных) нужд</t>
  </si>
  <si>
    <t>Об утверждении положения об организации образования в округе  Муром</t>
  </si>
  <si>
    <t>Прил. p.VI</t>
  </si>
  <si>
    <t>244</t>
  </si>
  <si>
    <t>Об утверждении Положения о комитете по делам молодёжи администрации округа Муром в новой редакции</t>
  </si>
  <si>
    <t>111</t>
  </si>
  <si>
    <t>Комитет по делам молодёжи администра-ции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</si>
  <si>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</si>
  <si>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РГ-А-0800</t>
  </si>
  <si>
    <t>Об утверждении  Положения о финансовом управлении администрации округа Муром</t>
  </si>
  <si>
    <t>Трудовой договор. Декларация (расчет взносов).</t>
  </si>
  <si>
    <t xml:space="preserve"> Иные выплаты персоналу государственных (муниципальных) органов, за исключением фонда оплаты труда</t>
  </si>
  <si>
    <t>О порядке распределения части бюджета принимаемых обязательств при формировании проекта бюджета округа на очередной финансовый год и плановый период в зависимости от результатов годового мониторинга качества управления финансами, осуществляемого главными распорядителями средств бюджета округа</t>
  </si>
  <si>
    <t>Резервные средства</t>
  </si>
  <si>
    <t xml:space="preserve">№06/13-д </t>
  </si>
  <si>
    <t>Обслуживание муниципального долга</t>
  </si>
  <si>
    <t>Соглашение (договор) о предоставлении кредитов и муниципальных гарантий</t>
  </si>
  <si>
    <t>РГ-А-3700</t>
  </si>
  <si>
    <t>Об утверждении Положения о порядке расходования средств резервного фонда администрации округа Муром</t>
  </si>
  <si>
    <t>15</t>
  </si>
  <si>
    <t>13</t>
  </si>
  <si>
    <t>1006</t>
  </si>
  <si>
    <t>11</t>
  </si>
  <si>
    <t>1001</t>
  </si>
  <si>
    <t>Финансовое управление администра-ции округа Муром</t>
  </si>
  <si>
    <t>Договор  с ДФБНП админист-рации Влади-мирской области</t>
  </si>
  <si>
    <t>Формирование, утверждение, исполнение бюджета округа и контроль за исполнением бюджета</t>
  </si>
  <si>
    <t>Постанов-ление Главы о.Муром</t>
  </si>
  <si>
    <r>
      <rPr>
        <sz val="11"/>
        <color theme="1"/>
        <rFont val="Calibri"/>
        <family val="2"/>
      </rPr>
      <t>в том числе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областной бюджет</t>
    </r>
  </si>
  <si>
    <t xml:space="preserve"> местный бюджет</t>
  </si>
  <si>
    <t>Об утверждении Положения о комитете по физической культуре и спорту администрации округа Муром в новой редакции</t>
  </si>
  <si>
    <t>560</t>
  </si>
  <si>
    <t>Соглашение о предоставлении субсидий на выполнение муниципального задания</t>
  </si>
  <si>
    <t>Соглашение о предоставлении субсидий на иные цели</t>
  </si>
  <si>
    <t>611</t>
  </si>
  <si>
    <t>612</t>
  </si>
  <si>
    <t xml:space="preserve">Об утверждении порядка расходования средств муниципального бюджета на проведение мероприятий по физической культуре и спорту в округе  Муром </t>
  </si>
  <si>
    <t>Комитет по физической культуре и спорту администра-ции округа Муром</t>
  </si>
  <si>
    <t>Прил.1, р.VII</t>
  </si>
  <si>
    <t>п.2.1.4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</si>
  <si>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</si>
  <si>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2001</t>
  </si>
  <si>
    <t>РГ-А-2700</t>
  </si>
  <si>
    <t>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 округа</t>
  </si>
  <si>
    <t>508</t>
  </si>
  <si>
    <t>РГ-А-4200</t>
  </si>
  <si>
    <t>12</t>
  </si>
  <si>
    <t>Об утверждении Положения об Управлении культуры</t>
  </si>
  <si>
    <t>Муниципальный контракт (договор) на закупку товаров, работ, услуг для муниципальных нужд.                                           Агентское соглашение, договор.</t>
  </si>
  <si>
    <t>Соглашение о предоставлении субсидии на иные цели. Нормативный правовой акт.</t>
  </si>
  <si>
    <t>О мерах по поэтапному повышению заработной платы работников муниципальной сферы культуры округа Муром</t>
  </si>
  <si>
    <t>Об утверждении Положения об организации досуга и обеспечении населения услугами организаций культуры и Положения о библиотечном деле и обязательном экземпляре документов</t>
  </si>
  <si>
    <t xml:space="preserve">Приложение 2  </t>
  </si>
  <si>
    <t>0Б59</t>
  </si>
  <si>
    <t>РГ-А-2400</t>
  </si>
  <si>
    <t>08</t>
  </si>
  <si>
    <t>0Г59</t>
  </si>
  <si>
    <t>7039</t>
  </si>
  <si>
    <t>7023</t>
  </si>
  <si>
    <t>Иные выплаты персоналу казенных учреждений, за исключением фонда оплаты труда</t>
  </si>
  <si>
    <t>РГ-А-2500</t>
  </si>
  <si>
    <t>7058</t>
  </si>
  <si>
    <t>758</t>
  </si>
  <si>
    <t>Управление культуры админист-рации округа Муром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</si>
  <si>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общеобразова-тельных программ в соответствии с ФГОС),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Владимирской области), создание условий для осуществление присмотра и ухода за детьми, содержание детей в муниципальных образовательных организациях, а также организация отдыха детей в каникулярное время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</si>
  <si>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</si>
  <si>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Создание условий для организации досуга и обеспечения жителей округа услугами организаций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</si>
  <si>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</si>
  <si>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р.VI</t>
  </si>
  <si>
    <t>О предоставлении мер социальной поддержки по оплате за содержание и ремонт жилья, услуг теплоснабжения (отопления) и электроснабжения отдельным категориям граждан</t>
  </si>
  <si>
    <t>732</t>
  </si>
  <si>
    <t>07.07.2006</t>
  </si>
  <si>
    <t xml:space="preserve">147          </t>
  </si>
  <si>
    <t>"Об утверждении Положения об управлении жилищно-коммунального хозяйства администрации о.Муром"</t>
  </si>
  <si>
    <t>442</t>
  </si>
  <si>
    <t>121</t>
  </si>
  <si>
    <t>921</t>
  </si>
  <si>
    <t>Об утверждении Положения   о порядке материально-     технического и организационного обеспечения деятельности органов местного самоуправления округа Муром</t>
  </si>
  <si>
    <t>Прочая закупка товаров, работ и услуг для обеспечения муниципальных нужд</t>
  </si>
  <si>
    <t>147</t>
  </si>
  <si>
    <t>0359</t>
  </si>
  <si>
    <t>112</t>
  </si>
  <si>
    <t>851</t>
  </si>
  <si>
    <t>852</t>
  </si>
  <si>
    <t>РГ-А-1000</t>
  </si>
  <si>
    <t>Об утверждении Положения о порядке управления и распоряжения муниципальной собственностью округа Муром</t>
  </si>
  <si>
    <t>РГ-А-1100</t>
  </si>
  <si>
    <t>4001</t>
  </si>
  <si>
    <t>1089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</si>
  <si>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</t>
  </si>
  <si>
    <t>414</t>
  </si>
  <si>
    <t>Бюджетные инвестиции в объекты капитального строительства  муниципальной собственности</t>
  </si>
  <si>
    <t xml:space="preserve">Соглашение о предоставлении бюджетных инвестиций </t>
  </si>
  <si>
    <t>466</t>
  </si>
  <si>
    <t xml:space="preserve">Субсидии на осуществление капитальных вложений в объекты капитального строительства муниципальной собственности муниципальными унитарными предприятиями </t>
  </si>
  <si>
    <t>323</t>
  </si>
  <si>
    <t>РГ-А-1200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</si>
  <si>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</si>
  <si>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</si>
  <si>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243</t>
  </si>
  <si>
    <t>Закупка товаров, работ, услуг в целях капитального ремонта муниципального имущества</t>
  </si>
  <si>
    <t>Муниципальный контракт (договор) на закупку товаров, работ, услуг для муниципальных нужд.                                         Агентское соглашение, договор.</t>
  </si>
  <si>
    <t>412</t>
  </si>
  <si>
    <t xml:space="preserve">Муниципальный контракт (договор) на закупку товаров, работ, услуг для муниципальных нужд.                                        </t>
  </si>
  <si>
    <t>РГ-А-1400</t>
  </si>
  <si>
    <t>6001</t>
  </si>
  <si>
    <t>6002</t>
  </si>
  <si>
    <t>2004</t>
  </si>
  <si>
    <t xml:space="preserve"> Проект Постанов-ления админист-рации округа Муром</t>
  </si>
  <si>
    <t>Об утверждении муниципальной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 округе Муром на 2015-2017 годы"</t>
  </si>
  <si>
    <t>Обеспечение деятельности казенных учреждений, подведомственных администрации округа, 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</si>
  <si>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0759</t>
  </si>
  <si>
    <t>Обеспечение деятельности муниципального казенного учреждения "Управление административными зданиями и транспортом"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</si>
  <si>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Обеспечение деятельности централизованных бухгалтерий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</si>
  <si>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Проведение государственных праздников и дат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</si>
  <si>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Реализация решения Совета народных депутатов от 25.09.2012 №252 «Об утверждении Положения о выплате денежной компенсации членам домовых и уличных комитетов в новой редакции» в рамках подпрограммы "Обеспечение условий для осуществления деятельности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</si>
  <si>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 xml:space="preserve">  Обеспечение деятельности муниципального автономного учреждения "Муромский меридиан" в рамках подпрограммы "Освещение вопросов деятельности Администрации округа Муром" муниципальной программы округа Муром "Муниципальное управление" на 2015-2017 годы</t>
  </si>
  <si>
    <t>Подпрог-рамма 3</t>
  </si>
  <si>
    <t>2009</t>
  </si>
  <si>
    <t>Представление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</t>
  </si>
  <si>
    <t>2257</t>
  </si>
  <si>
    <t>Об утверждении муниципальной программы "Обеспечение жильем молодых семей округа Муром на 2015-2017 годы</t>
  </si>
  <si>
    <t>6003</t>
  </si>
  <si>
    <t>Предоставление грантов начинающим субъектам малого и среднего предпринимательства на создание собственного бизнеса  в рамках муниципальной программы содействия развитию малого и среднего предпринима-тельства в округе Муром на 2015-2017 годы</t>
  </si>
  <si>
    <t>"Об утверждении муниципальной прграммы "Комплексные меры по профилактике правонарушений в округе Муром на 2015-2017 годы"</t>
  </si>
  <si>
    <t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</si>
  <si>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Осуществление полномочий Российской Федерации по государственной регистрации актов гражданского состояния в рамках подпрограммы 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</si>
  <si>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Осуществление полномочий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</si>
  <si>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Обеспечение деятельности комиссий по делам несовершенно-летних и защите их прав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</si>
  <si>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</si>
  <si>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Реализация отдельных государственных полномочий по вопросам административ-ного законодательства 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</si>
  <si>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t>Доплаты к пенсиям муниципальных служащих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</si>
  <si>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</si>
  <si>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</si>
  <si>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Адресная социальная помощь больным туберкулезом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</si>
  <si>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</si>
  <si>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</si>
  <si>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Об утверждении муниципальной программы 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</si>
  <si>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6004</t>
  </si>
  <si>
    <t>Предоставление на конкурсной основе субсидий и грантов социально-ориентированным некоммерческим организациям на реализацию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</si>
  <si>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 "Развитие общего и дополнительного образования детей  в округе Муром на 2015-2017 годы" муниципальной программы "Развитие образования в округе Муром на 2015-2017 годы"</t>
  </si>
  <si>
    <t>Обеспечение деятельности учреждений по внешкольной работе с детьми  в рамках муниципальной программы "Совершенствование организации отдыха детей и подростков округа Муром  на 2015-2017 годы"</t>
  </si>
  <si>
    <t>Об утверждении муниципальной программы "Совершенство-вание организации отдыха детей и подростков округа Муром на  2015-2017 годы"</t>
  </si>
  <si>
    <t>Обеспечение деятельности учреждений, обеспечивающих предоставление услуг в сфере образования, в рамках муниципальной программы "Развитие образования в округе Муром на 2015-2017 годы"</t>
  </si>
  <si>
    <t>Об утверждении муниципальной программы "Развитие образования округа Муром на 2015-2017годы"</t>
  </si>
  <si>
    <t>7046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</si>
  <si>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РФ от 1 июня 2012 года №761 в рамках подпрограммы "Развитие общего  и дополнительного образования детей в округе Муром на 2015-2017 годы" муниципальной программы "Развитие образования в округе Муром на 2015-2017 годы"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</si>
  <si>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"Развитие образования в округе Муром на 2015-2017 годы"</t>
  </si>
  <si>
    <t>Обеспечение государственных гарантий реализации прав на получение общедоступного и бесплатного дошкольного  образования в рамках подпрограммы  "Развитие дошкольного образования в округе Муром на 2015-2017 годы" муниципальной программы "Развитие образования в округе Муром на 2015-2017 годы"</t>
  </si>
  <si>
    <t>Обеспечение полномочий по организации и осуществлению деятельности по опеке и попечительству в отношении несовершенно-летних  граждан в рамках муниципальной программы "Развитие образования в округе Муром на 2015-2017 годы"</t>
  </si>
  <si>
    <t>Обеспечение представления жилых помещений детям-сиротам и детям, оставшимся без попечения родителей, лицам из их числа по договорам найма специализированных помещений в рамках муниципальной программы "Развитие образования в округе Муром на 2015-2017 годы"</t>
  </si>
  <si>
    <t>Содержание ребенка в семье опекуна и приемной семье, а также вознаграждение, причитающееся приемному родителю, в части выплат приемной семье на содержание подопечных детей в рамках муниципальной программы "Развитие образования в округе Муром на 2015-2017 годы"</t>
  </si>
  <si>
    <t>Управление жилищной политики админист-рации округа Муром</t>
  </si>
  <si>
    <t>733</t>
  </si>
  <si>
    <t>Расходы на выплаты по оплате труда муниципальных служащих  органов местного самоуправления в рамках непрограммных расходов органов местного самоуправления</t>
  </si>
  <si>
    <t>615</t>
  </si>
  <si>
    <t>Прил. p.2</t>
  </si>
  <si>
    <t xml:space="preserve">Об утверждении Положения об управлении жилищной политики администрации округа Муром Владимирской области </t>
  </si>
  <si>
    <t>21</t>
  </si>
  <si>
    <t>Расходы на проведение мероприятий в рамках муниципальной программы "Социальное жилье в округе Муром на 2015-2017 годы"</t>
  </si>
  <si>
    <t>0Ж59</t>
  </si>
  <si>
    <t>27</t>
  </si>
  <si>
    <t>О создании Муниципального бюджетного учреждения округа муром "Муниципальный жилищный фонд"</t>
  </si>
  <si>
    <t>Предоставление социальных выплат молодым семьям на приобретение (строительство) жилья в рамках муниципальной программы "Обеспечение жильем молодых семей округа Муром на 2015-2017 годы"</t>
  </si>
  <si>
    <t>Об утверждении муниципальной программы "Обеспечение жильем молодых семей округа Муром на 2015-2017 годы"</t>
  </si>
  <si>
    <t>322</t>
  </si>
  <si>
    <t>Обеспечение деятельности муниципального бюджетного учреждения  "Муниципальный жилищный фонд" в рамках непрограммных расходов органов местного самоуправления</t>
  </si>
  <si>
    <t>7029</t>
  </si>
  <si>
    <t>7033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</si>
  <si>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</t>
  </si>
  <si>
    <t>Прил. р.7</t>
  </si>
  <si>
    <t>122</t>
  </si>
  <si>
    <t>Об утверждении Порядка использования судебных актов по искам к казне муниципального образования</t>
  </si>
  <si>
    <t>1004</t>
  </si>
  <si>
    <t>Исполнение судебных актов в рамках муниципальной программы "Благоустройство территорий округа Муром на 2015-2017 годы"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</si>
  <si>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</si>
  <si>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</si>
  <si>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Судебный акт или мировое соглашение</t>
  </si>
  <si>
    <t>630</t>
  </si>
  <si>
    <t xml:space="preserve">Постанов-ление Главы округа Муром </t>
  </si>
  <si>
    <t>РГ-А-2900</t>
  </si>
  <si>
    <t xml:space="preserve">Разработка и осуществление мер, направленных на укрепленние межнационального и межконфессио-нального согласия, поддержку и развитие языков и культуры народов  РФ, проживающих на территории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 </t>
  </si>
  <si>
    <t>Об обеспечении временного социально-бытового обустройства лиц, вынужденно покинувших территорию Украины и находящихся в ПВР в округе Муром</t>
  </si>
  <si>
    <t>5224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</si>
  <si>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непрограммных расходов органов местного самоуправления</t>
  </si>
  <si>
    <t>5162</t>
  </si>
  <si>
    <t>Премирование победителей Всероссийского конкурса на звание "Самое благоустроенное городское (сельское) поселение России" в рамках непрограммных расходов органов местного самоуправления</t>
  </si>
  <si>
    <t>9502</t>
  </si>
  <si>
    <t>Обеспечение мероприятий по переселению граждан из аварийного жилого фонда в рамках муниципальной программы "Переселение граждан из аварийного жилищного фонда в 2015-2017 годах"</t>
  </si>
  <si>
    <t>9602</t>
  </si>
  <si>
    <t>9503</t>
  </si>
  <si>
    <t>Обеспечение мероприятий по переселению граждан из аварийного жилого фонда  с учетом необходимости развития малоэтажного жилищного строительства в рамках подпрограммы "Переселение граждан из аварийного жилищного фонда с учетом необходимости развития малоэтажного жилищного строительства на 2015-2017 годы" муниципальной программы "Переселение граждан из аварийного жилищного фонда  в 2015-2017 годах"</t>
  </si>
  <si>
    <t>7004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</si>
  <si>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 в рамках непрограммных расходов органов местного самоуправления</t>
  </si>
  <si>
    <t>2413</t>
  </si>
  <si>
    <t>Об утверждении порядка финансирования за счет средств областного бюджета жилищных субсидий  государственным гражданским служащим Владимирской области, работникам областных бюджетных учреждений, муниципальным служащим и работникам учреждений бюджетной сферы, финансируемых из местных бюджетов</t>
  </si>
  <si>
    <t>5134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</si>
  <si>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1941 -1945 годов",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 округа Муром "Муниципальное управление" на 2015-2017 годы</t>
  </si>
  <si>
    <t>2313</t>
  </si>
  <si>
    <t>Об утверждении муниципальной программы округа Муром "Муниципальное управление" на 2015-2017 годы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</si>
  <si>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 и от 24 ноября 1995года №181-ФЗ "О социальной защите инвалидов в РФ",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 округа Муром "Муниципальное управление" на 2015-2017 годы</t>
  </si>
  <si>
    <t>Администра-ция округа Муром Владимирс-кой области</t>
  </si>
  <si>
    <t>7096</t>
  </si>
  <si>
    <t>Расходы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 в рамках подпрограммы  "Развитие общего и дополнительного образования детей  в округе Муром на 2015-2017 годы" муниципальной программы "Развитие образования в округе Муром на 2015-2017 годы"</t>
  </si>
  <si>
    <t>464</t>
  </si>
  <si>
    <t>Субсидии на осуществление капитальных вложений в объекты капитального строительства муниципальной собственности бюджетными учреждениями</t>
  </si>
  <si>
    <t>Соглашение о предоставлении субсидий на капитальные вложения</t>
  </si>
  <si>
    <t>Постанов-ление админист-рации о.Муром; Постанов-ление админист-рации о.Муром</t>
  </si>
  <si>
    <t>1089    2292</t>
  </si>
  <si>
    <t>Об утверждении Порядка осуществления капитальных вложений в объекты муниципальной собственности округа Муром за счет средств бюджета округа Муром;       Об утверждении муниципальной программы "Молодежь Мурома" на 2015-2017 годы</t>
  </si>
  <si>
    <t>20.05.2014   15.10.2014</t>
  </si>
  <si>
    <t>1089       2315</t>
  </si>
  <si>
    <t>Прил. р.2; Прил. Подпро-грамма II</t>
  </si>
  <si>
    <t>2900</t>
  </si>
  <si>
    <t>7063</t>
  </si>
  <si>
    <t>Меры по повышению эффективности реализации молодежной политики в муниципальных образованиях Владимирской области в рамках подпрограммы "Совершенствование и развитие дополнительного образования детей в МБОУ ДОД ЦРТДЮ "Орленок"" муниципальной программы "Молодежь Мурома" на 2015-2017 годы</t>
  </si>
  <si>
    <t>Комитет по делам молодежи администра-ции округа Муром</t>
  </si>
  <si>
    <t>РГ-А-4300</t>
  </si>
  <si>
    <t>Организация и осуществление мероприятий по работе с детьми и молодежью в округе</t>
  </si>
  <si>
    <t xml:space="preserve">Расходы на проведение мероприятий в рамках подпрограммы "Совершенствование и развитие мероприятий по работе с молодежью на 2015-2017 годы" муниципальной программы "Молодежь  Мурома" на 2015-2017 годы </t>
  </si>
  <si>
    <t>Меры по повышению эффективности реализации молодежной политики в муниципальных образованиях Владимирской области в рамках подпрограммы "Совершенствование и развитие мероприятий по работе с молодежью на 2015-2017 годы" муниципальной программы "Молодежь Мурома" на 2015-2017 годы</t>
  </si>
  <si>
    <t>Об утверждении Порядка принятия решения о подготовке и реализаци бюджетных инвестиций в объекты муниципальной собственности округа Муром</t>
  </si>
  <si>
    <t>Л</t>
  </si>
  <si>
    <t>Строительство (реконструкция) объектов муниципальной собственности округа в целях увеличения мощности МБДОУ "Детский сад №32" (реконструкция здания по адресу: г.Муром, ул.Московская, дом 70) в рамках муниципальной программы "Развитие образования в округе Муром на 2015-2017 годы"</t>
  </si>
  <si>
    <t>Субсидия на  осуществление капитальных вложений в объекты капитального строительства муниципальной собственности бюджетным учреждениям</t>
  </si>
  <si>
    <t>Соглашение о предоставлении субсидии на капитальные вложения</t>
  </si>
  <si>
    <t>5097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</si>
  <si>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</t>
  </si>
  <si>
    <t>7097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</si>
  <si>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 и спортом в рамках подпрограммы "Развитие общего и дополнительного образования детей в округе Муром на 2015-2017 годы" муниципальной программы "Развитие образования в округе Муром на 2015-2017 годы"</t>
  </si>
  <si>
    <t>5027</t>
  </si>
  <si>
    <t>7076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</si>
  <si>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в рамках подпрограммы "Доступная среда" на 2015-2017 годы" муниципальной программы "Развитие образования в округе Муром на 2015-2017 годы"</t>
  </si>
  <si>
    <t>Софинансирование расходов на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 в рамках подпрограммы "Доступная среда" на 2015-2017 годы" муниципальной программы "Развитие образования в округе Муром на 2015-2017 годы"</t>
  </si>
  <si>
    <t>Исполнение судебных актов в рамках муниципальной программы "Совершенствование управления муниципальной собственностью муниципального образования округа Муром на 2015-2017 годы"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</si>
  <si>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</si>
  <si>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 xml:space="preserve">Постанов-ление админист-рации округа Муром </t>
  </si>
  <si>
    <t>Об утверждении Порядка исполнения судебных актов по искам к казне  муниципального образования округ Муром</t>
  </si>
  <si>
    <t>Террито-риальная избиратель-ная комиссия округа Муром</t>
  </si>
  <si>
    <t>РГ-И-0400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</si>
  <si>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</si>
  <si>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 назначении выборов депутатов Совета народных депутатов  округа Муром шестого созыва и Главы округа Муром</t>
  </si>
  <si>
    <t>Проведение выборов Главы округа Муром в рамках непрограммных расходов органов местного самоуправления</t>
  </si>
  <si>
    <t xml:space="preserve">Проведение выборов депутатов Совета народных депутатов округа Муром в рамках непрограммных расходов органов местного самоуправления </t>
  </si>
  <si>
    <t>РГ-А-0700</t>
  </si>
  <si>
    <t>Доведение до сведения жителей округа официальной информации о социально-экономическом и культурном развитии округа, о развитии его общественной инфраструктуры и иной официальной информации</t>
  </si>
  <si>
    <t>Исполение судебных актов в рамках подпрограммы "Обеспечение условий для осуществления деятельности  Администрации округа Муром. Информатизация органов местного самоуправления" муниципальной программы округа Муром "Муниципальное управление" на 2015-2017 годы</t>
  </si>
  <si>
    <t>РГ-А-3400</t>
  </si>
  <si>
    <t>Об организации работ по государственной кадастровой оценке объектов недвижимости за исключением расположенных на территории муниципального образования округ Муром земельных участков и находящихся в государственной собственности Владимирской области объектов</t>
  </si>
  <si>
    <t>1019</t>
  </si>
  <si>
    <t>Кадастровая оценка объектов капитального строителства на территории округа Муром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на 2015-2017 годы</t>
  </si>
  <si>
    <r>
      <t xml:space="preserve">на </t>
    </r>
    <r>
      <rPr>
        <b/>
        <u val="single"/>
        <sz val="14"/>
        <color indexed="8"/>
        <rFont val="Calibri"/>
        <family val="2"/>
      </rPr>
      <t>"23" июня 2015г.</t>
    </r>
  </si>
  <si>
    <t>Создание условий для расширения рынка сельскохо-зяйственной продукции, сырья и продовольствия, содействие развитию малого и среднего предпринима-тельства, оказание поддержки социально ориентирован-ным некоммерческим организациям, благотворитель-ной деятель-ности и добровольчеству</t>
  </si>
  <si>
    <t>1020</t>
  </si>
  <si>
    <t>Снос домов, признанных непригодными для проживания, в рамках муниципальной программы "Переселение граждан из аварийного жилищного  фонда в 2015-2017 годах"</t>
  </si>
  <si>
    <t>623</t>
  </si>
  <si>
    <t>Об утверждении муниципальной программы "Переселение граждан из аварийного жилищного фонда в 2015-2017 годах"</t>
  </si>
  <si>
    <t>7009</t>
  </si>
  <si>
    <t>Строительство жилья и приобретение жилых помещений в рамках муниципальной программы "Социальное жилье на 2015-2017 годы"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</si>
  <si>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</t>
  </si>
  <si>
    <t xml:space="preserve">Постанов-ление  админист-рации округа Муром </t>
  </si>
  <si>
    <t>14.10.2014</t>
  </si>
  <si>
    <t>2288</t>
  </si>
  <si>
    <t xml:space="preserve">Об утверждении муниципальной программы "Модернизация объектов коммунальной инфраструктуры округа Муром на 2015-2017 годы" </t>
  </si>
  <si>
    <t>Капитальный ремонт и ремонт автомобильных дорог общего пользования местного значения городских  округов и административных центров муниципальных районов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</si>
  <si>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2015-2017годы"</t>
  </si>
  <si>
    <t>7005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</si>
  <si>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"Обеспечение инженерной и транспортной инфраструктурой земельных участков, предоставляемых 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</si>
  <si>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28.09.2010</t>
  </si>
  <si>
    <t>Об утверждении Правил благоустройства и содержания территорий в о.Муром в нов.редакции</t>
  </si>
  <si>
    <t>Расходы на проыведение мероприятий  в рамках муниципальной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 жилищного строительства семьям, имеющим троих и более детей в возрасте до 18 лет, в округе Муром до 2017 года"</t>
  </si>
  <si>
    <t>5390</t>
  </si>
  <si>
    <t>7079</t>
  </si>
  <si>
    <t>Финансовое обеспечение дорожной деятельности по муниципальной программе по приведению в нормативное состояние автомобильных дорог общего пользования местного значения в округе Муром на 2015-2017 годы</t>
  </si>
  <si>
    <t>Расходы на проведение мероприятий  в рамках муниципальной программы "Обеспечение инженерной и транспортной инфраструктурой земельных участков, предоставляемых 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</t>
  </si>
  <si>
    <t>РГ-А-2800</t>
  </si>
  <si>
    <t>Создание условий для массового отдыха жителей округа и организация обустройства мест массового отдыха населения</t>
  </si>
  <si>
    <t>0859</t>
  </si>
  <si>
    <t>Обеспечение деятельности муниципального бюджетного учреждения "Парковое хозяйство" в рамках муниципальной программы "Благоустройство территорий округа Муром на 2015-2017 годы"</t>
  </si>
  <si>
    <t>1118</t>
  </si>
  <si>
    <t>О создании Муниципального бюджетного учреждения округа Муром "Парковое хозяйство"</t>
  </si>
  <si>
    <t>4009</t>
  </si>
  <si>
    <t>Модернизация систем уличного наружного освещения округа Муром в рамках муниципальной программы "Энергосбережение и повышение энергетической эффективности в округе Муром на 2015-2017 годы"</t>
  </si>
  <si>
    <t>Об утверждении муниципальной программы "Энергосбе-режение и повышение энергетической эффективности в округе Муром на 2015-2017 годы"</t>
  </si>
  <si>
    <t>0400</t>
  </si>
  <si>
    <t>0700</t>
  </si>
  <si>
    <t>2800</t>
  </si>
  <si>
    <t>3400</t>
  </si>
  <si>
    <t>4300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</si>
</sst>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dd/mm/yy;@"/>
    <numFmt numFmtId="167" formatCode="#,##0.0_р_."/>
    <numFmt numFmtId="168" formatCode="#,##0_ ;[Red]\-#,##0\ "/>
    <numFmt numFmtId="169" formatCode="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[$-FC19]d\ mmmm\ yyyy\ &quot;г.&quot;"/>
    <numFmt numFmtId="174" formatCode="#,##0.0_ ;[Red]\-#,##0.0\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.8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7.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7.5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9"/>
      <color indexed="10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7.6"/>
      <name val="Calibri"/>
      <family val="2"/>
    </font>
    <font>
      <b/>
      <sz val="13"/>
      <color indexed="8"/>
      <name val="Calibri"/>
      <family val="2"/>
    </font>
    <font>
      <sz val="7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vertical="center" wrapText="1"/>
    </xf>
    <xf numFmtId="14" fontId="12" fillId="0" borderId="13" xfId="0" applyNumberFormat="1" applyFont="1" applyFill="1" applyBorder="1" applyAlignment="1">
      <alignment vertical="center" wrapText="1"/>
    </xf>
    <xf numFmtId="14" fontId="4" fillId="0" borderId="13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" fontId="11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0" xfId="53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9" fillId="33" borderId="10" xfId="53" applyNumberFormat="1" applyFont="1" applyFill="1" applyBorder="1" applyAlignment="1">
      <alignment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3" fontId="8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14" fontId="19" fillId="33" borderId="10" xfId="53" applyNumberFormat="1" applyFont="1" applyFill="1" applyBorder="1" applyAlignment="1" applyProtection="1">
      <alignment horizontal="center" vertical="center" wrapText="1" shrinkToFit="1"/>
      <protection locked="0"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49" fontId="18" fillId="33" borderId="10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vertical="center" wrapText="1"/>
      <protection/>
    </xf>
    <xf numFmtId="3" fontId="11" fillId="33" borderId="14" xfId="53" applyNumberFormat="1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vertical="center" wrapText="1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1" fontId="5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1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11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10" xfId="54" applyNumberFormat="1" applyFont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8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14" fontId="28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" fillId="0" borderId="15" xfId="63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4" fontId="12" fillId="33" borderId="13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9" fillId="33" borderId="20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1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 applyProtection="1">
      <alignment horizontal="center" vertical="center" wrapText="1"/>
      <protection locked="0"/>
    </xf>
    <xf numFmtId="14" fontId="18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35" fillId="0" borderId="13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3" fontId="71" fillId="33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14" fontId="11" fillId="34" borderId="1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4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1" fillId="0" borderId="10" xfId="54" applyFont="1" applyBorder="1" applyAlignment="1">
      <alignment horizontal="center" vertical="center" wrapText="1"/>
      <protection/>
    </xf>
    <xf numFmtId="14" fontId="2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8" fillId="34" borderId="10" xfId="53" applyNumberFormat="1" applyFont="1" applyFill="1" applyBorder="1" applyAlignment="1">
      <alignment horizontal="center" vertical="center" wrapText="1"/>
      <protection/>
    </xf>
    <xf numFmtId="0" fontId="11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1" fillId="35" borderId="10" xfId="53" applyFont="1" applyFill="1" applyBorder="1" applyAlignment="1">
      <alignment horizontal="center" vertical="center" wrapText="1"/>
      <protection/>
    </xf>
    <xf numFmtId="14" fontId="11" fillId="35" borderId="10" xfId="53" applyNumberFormat="1" applyFont="1" applyFill="1" applyBorder="1" applyAlignment="1">
      <alignment horizontal="center" vertical="center" wrapText="1"/>
      <protection/>
    </xf>
    <xf numFmtId="49" fontId="14" fillId="35" borderId="10" xfId="53" applyNumberFormat="1" applyFont="1" applyFill="1" applyBorder="1" applyAlignment="1">
      <alignment horizontal="center" vertical="center" wrapText="1"/>
      <protection/>
    </xf>
    <xf numFmtId="3" fontId="9" fillId="35" borderId="10" xfId="53" applyNumberFormat="1" applyFont="1" applyFill="1" applyBorder="1" applyAlignment="1">
      <alignment horizontal="center" vertical="center" wrapText="1"/>
      <protection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3" fontId="13" fillId="35" borderId="10" xfId="53" applyNumberFormat="1" applyFont="1" applyFill="1" applyBorder="1" applyAlignment="1">
      <alignment horizontal="center" vertical="center" wrapText="1"/>
      <protection/>
    </xf>
    <xf numFmtId="1" fontId="9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4" xfId="0" applyFont="1" applyFill="1" applyBorder="1" applyAlignment="1">
      <alignment/>
    </xf>
    <xf numFmtId="3" fontId="15" fillId="35" borderId="14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9" fontId="28" fillId="35" borderId="14" xfId="0" applyNumberFormat="1" applyFont="1" applyFill="1" applyBorder="1" applyAlignment="1">
      <alignment horizontal="center" vertical="center"/>
    </xf>
    <xf numFmtId="1" fontId="13" fillId="35" borderId="14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49" fontId="28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28" fillId="35" borderId="14" xfId="0" applyNumberFormat="1" applyFont="1" applyFill="1" applyBorder="1" applyAlignment="1">
      <alignment horizontal="center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14" fontId="28" fillId="35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14" fontId="28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14" fontId="7" fillId="35" borderId="14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 wrapText="1"/>
    </xf>
    <xf numFmtId="49" fontId="26" fillId="35" borderId="14" xfId="0" applyNumberFormat="1" applyFont="1" applyFill="1" applyBorder="1" applyAlignment="1">
      <alignment horizontal="center" vertical="center"/>
    </xf>
    <xf numFmtId="0" fontId="8" fillId="35" borderId="14" xfId="0" applyNumberFormat="1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/>
    </xf>
    <xf numFmtId="168" fontId="33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14" fontId="31" fillId="35" borderId="10" xfId="0" applyNumberFormat="1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vertical="center" wrapText="1"/>
    </xf>
    <xf numFmtId="0" fontId="32" fillId="35" borderId="10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/>
    </xf>
    <xf numFmtId="0" fontId="31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3" fontId="13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3" fontId="15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168" fontId="13" fillId="35" borderId="14" xfId="0" applyNumberFormat="1" applyFont="1" applyFill="1" applyBorder="1" applyAlignment="1">
      <alignment horizontal="center" vertical="center"/>
    </xf>
    <xf numFmtId="168" fontId="13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 wrapText="1"/>
    </xf>
    <xf numFmtId="14" fontId="11" fillId="35" borderId="14" xfId="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1" fontId="13" fillId="35" borderId="14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4" fontId="4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vertical="center"/>
    </xf>
    <xf numFmtId="14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wrapText="1"/>
    </xf>
    <xf numFmtId="0" fontId="0" fillId="35" borderId="15" xfId="0" applyFill="1" applyBorder="1" applyAlignment="1">
      <alignment/>
    </xf>
    <xf numFmtId="3" fontId="15" fillId="35" borderId="15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14" fontId="12" fillId="34" borderId="13" xfId="0" applyNumberFormat="1" applyFont="1" applyFill="1" applyBorder="1" applyAlignment="1">
      <alignment horizontal="center" vertical="center" wrapText="1"/>
    </xf>
    <xf numFmtId="14" fontId="12" fillId="34" borderId="20" xfId="0" applyNumberFormat="1" applyFont="1" applyFill="1" applyBorder="1" applyAlignment="1">
      <alignment horizontal="center" vertical="center" wrapText="1"/>
    </xf>
    <xf numFmtId="14" fontId="12" fillId="34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4" fontId="12" fillId="0" borderId="20" xfId="0" applyNumberFormat="1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20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14" fontId="1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33" borderId="13" xfId="53" applyFont="1" applyFill="1" applyBorder="1" applyAlignment="1">
      <alignment horizontal="center" vertical="center" wrapText="1"/>
      <protection/>
    </xf>
    <xf numFmtId="0" fontId="11" fillId="33" borderId="14" xfId="53" applyFont="1" applyFill="1" applyBorder="1" applyAlignment="1">
      <alignment horizontal="center" vertical="center" wrapText="1"/>
      <protection/>
    </xf>
    <xf numFmtId="3" fontId="11" fillId="33" borderId="13" xfId="53" applyNumberFormat="1" applyFont="1" applyFill="1" applyBorder="1" applyAlignment="1">
      <alignment horizontal="center" vertical="center" wrapText="1"/>
      <protection/>
    </xf>
    <xf numFmtId="3" fontId="11" fillId="33" borderId="14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8" fillId="33" borderId="13" xfId="53" applyNumberFormat="1" applyFont="1" applyFill="1" applyBorder="1" applyAlignment="1">
      <alignment horizontal="center" vertical="center" wrapText="1"/>
      <protection/>
    </xf>
    <xf numFmtId="14" fontId="18" fillId="33" borderId="14" xfId="53" applyNumberFormat="1" applyFont="1" applyFill="1" applyBorder="1" applyAlignment="1">
      <alignment horizontal="center" vertical="center" wrapText="1"/>
      <protection/>
    </xf>
    <xf numFmtId="49" fontId="8" fillId="33" borderId="13" xfId="53" applyNumberFormat="1" applyFont="1" applyFill="1" applyBorder="1" applyAlignment="1">
      <alignment horizontal="center" vertical="center" wrapText="1"/>
      <protection/>
    </xf>
    <xf numFmtId="49" fontId="8" fillId="33" borderId="14" xfId="53" applyNumberFormat="1" applyFont="1" applyFill="1" applyBorder="1" applyAlignment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20" xfId="53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18" fillId="33" borderId="13" xfId="53" applyNumberFormat="1" applyFont="1" applyFill="1" applyBorder="1" applyAlignment="1" applyProtection="1">
      <alignment horizontal="center" vertical="center" wrapText="1"/>
      <protection locked="0"/>
    </xf>
    <xf numFmtId="49" fontId="18" fillId="33" borderId="14" xfId="53" applyNumberFormat="1" applyFont="1" applyFill="1" applyBorder="1" applyAlignment="1" applyProtection="1">
      <alignment horizontal="center" vertical="center" wrapText="1"/>
      <protection locked="0"/>
    </xf>
    <xf numFmtId="49" fontId="8" fillId="33" borderId="20" xfId="53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 vertical="center" wrapText="1"/>
      <protection/>
    </xf>
    <xf numFmtId="0" fontId="11" fillId="33" borderId="13" xfId="53" applyNumberFormat="1" applyFont="1" applyFill="1" applyBorder="1" applyAlignment="1">
      <alignment horizontal="center" vertical="center" wrapText="1"/>
      <protection/>
    </xf>
    <xf numFmtId="0" fontId="11" fillId="33" borderId="20" xfId="53" applyNumberFormat="1" applyFont="1" applyFill="1" applyBorder="1" applyAlignment="1">
      <alignment horizontal="center" vertical="center" wrapText="1"/>
      <protection/>
    </xf>
    <xf numFmtId="0" fontId="11" fillId="33" borderId="14" xfId="53" applyNumberFormat="1" applyFont="1" applyFill="1" applyBorder="1" applyAlignment="1">
      <alignment horizontal="center" vertical="center" wrapText="1"/>
      <protection/>
    </xf>
    <xf numFmtId="14" fontId="11" fillId="33" borderId="13" xfId="53" applyNumberFormat="1" applyFont="1" applyFill="1" applyBorder="1" applyAlignment="1">
      <alignment horizontal="center" vertical="center" wrapText="1"/>
      <protection/>
    </xf>
    <xf numFmtId="14" fontId="11" fillId="33" borderId="20" xfId="53" applyNumberFormat="1" applyFont="1" applyFill="1" applyBorder="1" applyAlignment="1">
      <alignment horizontal="center" vertical="center" wrapText="1"/>
      <protection/>
    </xf>
    <xf numFmtId="14" fontId="11" fillId="33" borderId="14" xfId="53" applyNumberFormat="1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49" fontId="5" fillId="33" borderId="13" xfId="53" applyNumberFormat="1" applyFont="1" applyFill="1" applyBorder="1" applyAlignment="1">
      <alignment horizontal="center" vertical="center" wrapText="1"/>
      <protection/>
    </xf>
    <xf numFmtId="49" fontId="5" fillId="33" borderId="20" xfId="53" applyNumberFormat="1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18" fillId="33" borderId="10" xfId="53" applyNumberFormat="1" applyFont="1" applyFill="1" applyBorder="1" applyAlignment="1">
      <alignment horizontal="center" vertical="center" wrapText="1"/>
      <protection/>
    </xf>
    <xf numFmtId="14" fontId="18" fillId="33" borderId="20" xfId="53" applyNumberFormat="1" applyFont="1" applyFill="1" applyBorder="1" applyAlignment="1">
      <alignment horizontal="center" vertical="center" wrapText="1"/>
      <protection/>
    </xf>
    <xf numFmtId="2" fontId="11" fillId="33" borderId="13" xfId="53" applyNumberFormat="1" applyFont="1" applyFill="1" applyBorder="1" applyAlignment="1">
      <alignment horizontal="center" vertical="center" wrapText="1"/>
      <protection/>
    </xf>
    <xf numFmtId="2" fontId="11" fillId="33" borderId="20" xfId="53" applyNumberFormat="1" applyFont="1" applyFill="1" applyBorder="1" applyAlignment="1">
      <alignment horizontal="center" vertical="center" wrapText="1"/>
      <protection/>
    </xf>
    <xf numFmtId="2" fontId="11" fillId="33" borderId="14" xfId="53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14" xfId="54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 wrapText="1"/>
    </xf>
    <xf numFmtId="49" fontId="11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11" fillId="33" borderId="2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/>
      <protection/>
    </xf>
    <xf numFmtId="0" fontId="11" fillId="0" borderId="20" xfId="54" applyFont="1" applyBorder="1" applyAlignment="1">
      <alignment horizontal="center" vertical="center"/>
      <protection/>
    </xf>
    <xf numFmtId="0" fontId="0" fillId="35" borderId="26" xfId="0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18" fillId="0" borderId="13" xfId="54" applyNumberFormat="1" applyFont="1" applyBorder="1" applyAlignment="1">
      <alignment horizontal="center" vertical="center"/>
      <protection/>
    </xf>
    <xf numFmtId="14" fontId="18" fillId="0" borderId="20" xfId="54" applyNumberFormat="1" applyFont="1" applyBorder="1" applyAlignment="1">
      <alignment horizontal="center" vertical="center"/>
      <protection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" fillId="35" borderId="2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4" fontId="3" fillId="35" borderId="26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14" fontId="4" fillId="35" borderId="26" xfId="0" applyNumberFormat="1" applyFont="1" applyFill="1" applyBorder="1" applyAlignment="1">
      <alignment horizontal="center" vertical="center"/>
    </xf>
    <xf numFmtId="14" fontId="4" fillId="35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3" fillId="35" borderId="26" xfId="0" applyNumberFormat="1" applyFont="1" applyFill="1" applyBorder="1" applyAlignment="1">
      <alignment horizontal="center" vertical="center"/>
    </xf>
    <xf numFmtId="1" fontId="3" fillId="35" borderId="14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11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4" fontId="11" fillId="0" borderId="2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3" fontId="34" fillId="35" borderId="26" xfId="0" applyNumberFormat="1" applyFont="1" applyFill="1" applyBorder="1" applyAlignment="1">
      <alignment horizontal="center"/>
    </xf>
    <xf numFmtId="0" fontId="34" fillId="35" borderId="14" xfId="0" applyFont="1" applyFill="1" applyBorder="1" applyAlignment="1">
      <alignment horizontal="center"/>
    </xf>
    <xf numFmtId="16" fontId="11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4" xfId="54" applyFont="1" applyBorder="1" applyAlignment="1">
      <alignment horizontal="center" vertical="center"/>
      <protection/>
    </xf>
    <xf numFmtId="14" fontId="18" fillId="0" borderId="14" xfId="54" applyNumberFormat="1" applyFont="1" applyBorder="1" applyAlignment="1">
      <alignment horizontal="center" vertical="center"/>
      <protection/>
    </xf>
    <xf numFmtId="14" fontId="18" fillId="33" borderId="10" xfId="0" applyNumberFormat="1" applyFont="1" applyFill="1" applyBorder="1" applyAlignment="1">
      <alignment horizontal="center" vertical="center"/>
    </xf>
    <xf numFmtId="14" fontId="18" fillId="33" borderId="13" xfId="0" applyNumberFormat="1" applyFont="1" applyFill="1" applyBorder="1" applyAlignment="1">
      <alignment horizontal="center" vertical="center"/>
    </xf>
    <xf numFmtId="14" fontId="18" fillId="33" borderId="20" xfId="0" applyNumberFormat="1" applyFont="1" applyFill="1" applyBorder="1" applyAlignment="1">
      <alignment horizontal="center" vertical="center"/>
    </xf>
    <xf numFmtId="14" fontId="18" fillId="33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11" fillId="33" borderId="20" xfId="53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165" fontId="9" fillId="33" borderId="10" xfId="53" applyNumberFormat="1" applyFont="1" applyFill="1" applyBorder="1" applyAlignment="1">
      <alignment horizontal="center" vertical="center" wrapText="1"/>
      <protection/>
    </xf>
    <xf numFmtId="165" fontId="11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3" fontId="9" fillId="33" borderId="13" xfId="53" applyNumberFormat="1" applyFont="1" applyFill="1" applyBorder="1" applyAlignment="1">
      <alignment horizontal="center" vertical="center" wrapText="1"/>
      <protection/>
    </xf>
    <xf numFmtId="3" fontId="9" fillId="33" borderId="20" xfId="53" applyNumberFormat="1" applyFont="1" applyFill="1" applyBorder="1" applyAlignment="1">
      <alignment horizontal="center" vertical="center" wrapText="1"/>
      <protection/>
    </xf>
    <xf numFmtId="3" fontId="9" fillId="33" borderId="14" xfId="53" applyNumberFormat="1" applyFont="1" applyFill="1" applyBorder="1" applyAlignment="1">
      <alignment horizontal="center"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3" applyFont="1" applyFill="1" applyBorder="1" applyAlignment="1">
      <alignment horizontal="center" vertical="center" wrapText="1"/>
      <protection/>
    </xf>
    <xf numFmtId="49" fontId="18" fillId="33" borderId="10" xfId="53" applyNumberFormat="1" applyFont="1" applyFill="1" applyBorder="1" applyAlignment="1" applyProtection="1">
      <alignment horizontal="center" vertical="center" wrapText="1"/>
      <protection locked="0"/>
    </xf>
    <xf numFmtId="14" fontId="19" fillId="0" borderId="13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33" borderId="13" xfId="53" applyFont="1" applyFill="1" applyBorder="1" applyAlignment="1">
      <alignment horizontal="center" vertical="center" wrapText="1"/>
      <protection/>
    </xf>
    <xf numFmtId="0" fontId="9" fillId="33" borderId="14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1" fillId="33" borderId="10" xfId="53" applyNumberFormat="1" applyFont="1" applyFill="1" applyBorder="1" applyAlignment="1">
      <alignment horizontal="center" vertical="center" wrapText="1"/>
      <protection/>
    </xf>
    <xf numFmtId="14" fontId="11" fillId="33" borderId="10" xfId="53" applyNumberFormat="1" applyFont="1" applyFill="1" applyBorder="1" applyAlignment="1">
      <alignment horizontal="center" vertical="center" wrapText="1"/>
      <protection/>
    </xf>
    <xf numFmtId="49" fontId="11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4" fontId="18" fillId="33" borderId="10" xfId="53" applyNumberFormat="1" applyFont="1" applyFill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0" fillId="35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53" applyNumberFormat="1" applyFont="1" applyFill="1" applyBorder="1" applyAlignment="1">
      <alignment horizontal="center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/>
    </xf>
    <xf numFmtId="14" fontId="24" fillId="33" borderId="13" xfId="0" applyNumberFormat="1" applyFont="1" applyFill="1" applyBorder="1" applyAlignment="1">
      <alignment horizontal="center" vertical="center"/>
    </xf>
    <xf numFmtId="14" fontId="24" fillId="33" borderId="20" xfId="0" applyNumberFormat="1" applyFont="1" applyFill="1" applyBorder="1" applyAlignment="1">
      <alignment horizontal="center" vertical="center"/>
    </xf>
    <xf numFmtId="14" fontId="24" fillId="33" borderId="14" xfId="0" applyNumberFormat="1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15" fillId="35" borderId="14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14" fontId="24" fillId="0" borderId="20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11" fillId="33" borderId="13" xfId="53" applyNumberFormat="1" applyFont="1" applyFill="1" applyBorder="1" applyAlignment="1">
      <alignment horizontal="center" vertical="center" wrapText="1"/>
      <protection/>
    </xf>
    <xf numFmtId="49" fontId="11" fillId="33" borderId="14" xfId="53" applyNumberFormat="1" applyFont="1" applyFill="1" applyBorder="1" applyAlignment="1">
      <alignment horizontal="center" vertical="center" wrapText="1"/>
      <protection/>
    </xf>
    <xf numFmtId="3" fontId="8" fillId="33" borderId="13" xfId="53" applyNumberFormat="1" applyFont="1" applyFill="1" applyBorder="1" applyAlignment="1">
      <alignment horizontal="center" vertical="center" wrapText="1"/>
      <protection/>
    </xf>
    <xf numFmtId="3" fontId="8" fillId="33" borderId="14" xfId="53" applyNumberFormat="1" applyFont="1" applyFill="1" applyBorder="1" applyAlignment="1">
      <alignment horizontal="center" vertical="center" wrapText="1"/>
      <protection/>
    </xf>
    <xf numFmtId="1" fontId="8" fillId="33" borderId="13" xfId="53" applyNumberFormat="1" applyFont="1" applyFill="1" applyBorder="1" applyAlignment="1">
      <alignment horizontal="center" vertical="center" wrapText="1"/>
      <protection/>
    </xf>
    <xf numFmtId="1" fontId="8" fillId="33" borderId="14" xfId="53" applyNumberFormat="1" applyFont="1" applyFill="1" applyBorder="1" applyAlignment="1">
      <alignment horizontal="center" vertical="center" wrapText="1"/>
      <protection/>
    </xf>
    <xf numFmtId="1" fontId="11" fillId="33" borderId="13" xfId="53" applyNumberFormat="1" applyFont="1" applyFill="1" applyBorder="1" applyAlignment="1">
      <alignment horizontal="center" vertical="center" wrapText="1"/>
      <protection/>
    </xf>
    <xf numFmtId="1" fontId="11" fillId="33" borderId="14" xfId="53" applyNumberFormat="1" applyFont="1" applyFill="1" applyBorder="1" applyAlignment="1">
      <alignment horizontal="center" vertical="center" wrapText="1"/>
      <protection/>
    </xf>
    <xf numFmtId="3" fontId="11" fillId="0" borderId="13" xfId="53" applyNumberFormat="1" applyFont="1" applyFill="1" applyBorder="1" applyAlignment="1">
      <alignment horizontal="center" vertical="center" wrapText="1"/>
      <protection/>
    </xf>
    <xf numFmtId="3" fontId="11" fillId="0" borderId="14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49" fontId="1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Р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14"/>
  <sheetViews>
    <sheetView tabSelected="1" zoomScale="50" zoomScaleNormal="50" zoomScalePageLayoutView="40" workbookViewId="0" topLeftCell="A368">
      <selection activeCell="AA416" sqref="AA416"/>
    </sheetView>
  </sheetViews>
  <sheetFormatPr defaultColWidth="9.140625" defaultRowHeight="15"/>
  <cols>
    <col min="1" max="1" width="5.421875" style="0" customWidth="1"/>
    <col min="2" max="2" width="13.00390625" style="0" customWidth="1"/>
    <col min="3" max="3" width="6.421875" style="0" customWidth="1"/>
    <col min="4" max="4" width="12.421875" style="0" customWidth="1"/>
    <col min="5" max="5" width="7.421875" style="0" customWidth="1"/>
    <col min="6" max="7" width="7.57421875" style="0" customWidth="1"/>
    <col min="8" max="8" width="13.00390625" style="0" customWidth="1"/>
    <col min="9" max="9" width="7.421875" style="0" customWidth="1"/>
    <col min="11" max="11" width="15.00390625" style="0" customWidth="1"/>
    <col min="12" max="12" width="13.421875" style="0" customWidth="1"/>
    <col min="13" max="13" width="11.8515625" style="0" customWidth="1"/>
    <col min="14" max="14" width="14.00390625" style="0" customWidth="1"/>
    <col min="15" max="15" width="7.421875" style="0" customWidth="1"/>
    <col min="16" max="16" width="8.140625" style="0" customWidth="1"/>
    <col min="17" max="17" width="7.421875" style="0" customWidth="1"/>
    <col min="18" max="18" width="12.140625" style="0" customWidth="1"/>
    <col min="19" max="19" width="6.421875" style="0" customWidth="1"/>
    <col min="20" max="20" width="5.57421875" style="0" customWidth="1"/>
    <col min="21" max="21" width="6.140625" style="0" customWidth="1"/>
    <col min="22" max="22" width="6.421875" style="0" customWidth="1"/>
    <col min="23" max="23" width="8.421875" style="0" customWidth="1"/>
    <col min="24" max="24" width="6.421875" style="0" customWidth="1"/>
    <col min="25" max="25" width="5.57421875" style="0" customWidth="1"/>
    <col min="26" max="26" width="12.57421875" style="0" customWidth="1"/>
    <col min="27" max="27" width="10.00390625" style="0" customWidth="1"/>
    <col min="28" max="28" width="10.421875" style="0" customWidth="1"/>
    <col min="29" max="29" width="10.00390625" style="0" customWidth="1"/>
    <col min="30" max="30" width="13.57421875" style="0" customWidth="1"/>
  </cols>
  <sheetData>
    <row r="1" spans="1:30" ht="27" customHeight="1">
      <c r="A1" s="952" t="s">
        <v>81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</row>
    <row r="2" spans="1:30" ht="18" customHeight="1" thickBot="1">
      <c r="A2" s="953" t="s">
        <v>789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</row>
    <row r="3" spans="1:30" ht="32.25" customHeight="1">
      <c r="A3" s="954" t="s">
        <v>310</v>
      </c>
      <c r="B3" s="947"/>
      <c r="C3" s="947" t="s">
        <v>84</v>
      </c>
      <c r="D3" s="947"/>
      <c r="E3" s="947" t="s">
        <v>87</v>
      </c>
      <c r="F3" s="947"/>
      <c r="G3" s="947"/>
      <c r="H3" s="947"/>
      <c r="I3" s="949" t="s">
        <v>91</v>
      </c>
      <c r="J3" s="949"/>
      <c r="K3" s="949" t="s">
        <v>94</v>
      </c>
      <c r="L3" s="949"/>
      <c r="M3" s="949"/>
      <c r="N3" s="949"/>
      <c r="O3" s="947" t="s">
        <v>98</v>
      </c>
      <c r="P3" s="947"/>
      <c r="Q3" s="947"/>
      <c r="R3" s="947"/>
      <c r="S3" s="947"/>
      <c r="T3" s="947"/>
      <c r="U3" s="947"/>
      <c r="V3" s="947"/>
      <c r="W3" s="947"/>
      <c r="X3" s="947"/>
      <c r="Y3" s="947" t="s">
        <v>107</v>
      </c>
      <c r="Z3" s="947"/>
      <c r="AA3" s="947" t="s">
        <v>108</v>
      </c>
      <c r="AB3" s="947"/>
      <c r="AC3" s="947"/>
      <c r="AD3" s="957" t="s">
        <v>112</v>
      </c>
    </row>
    <row r="4" spans="1:30" ht="21" customHeight="1">
      <c r="A4" s="955"/>
      <c r="B4" s="956"/>
      <c r="C4" s="956"/>
      <c r="D4" s="956"/>
      <c r="E4" s="956"/>
      <c r="F4" s="956"/>
      <c r="G4" s="956"/>
      <c r="H4" s="956"/>
      <c r="I4" s="948"/>
      <c r="J4" s="948"/>
      <c r="K4" s="950" t="s">
        <v>95</v>
      </c>
      <c r="L4" s="950"/>
      <c r="M4" s="950"/>
      <c r="N4" s="950" t="s">
        <v>86</v>
      </c>
      <c r="O4" s="948" t="s">
        <v>99</v>
      </c>
      <c r="P4" s="948"/>
      <c r="Q4" s="948"/>
      <c r="R4" s="948"/>
      <c r="S4" s="948" t="s">
        <v>100</v>
      </c>
      <c r="T4" s="948"/>
      <c r="U4" s="948"/>
      <c r="V4" s="948"/>
      <c r="W4" s="948"/>
      <c r="X4" s="948"/>
      <c r="Y4" s="956"/>
      <c r="Z4" s="956"/>
      <c r="AA4" s="956"/>
      <c r="AB4" s="956"/>
      <c r="AC4" s="956"/>
      <c r="AD4" s="958"/>
    </row>
    <row r="5" spans="1:30" ht="55.5" customHeight="1" thickBot="1">
      <c r="A5" s="70" t="s">
        <v>82</v>
      </c>
      <c r="B5" s="68" t="s">
        <v>83</v>
      </c>
      <c r="C5" s="69" t="s">
        <v>85</v>
      </c>
      <c r="D5" s="69" t="s">
        <v>86</v>
      </c>
      <c r="E5" s="69" t="s">
        <v>88</v>
      </c>
      <c r="F5" s="69" t="s">
        <v>89</v>
      </c>
      <c r="G5" s="69" t="s">
        <v>90</v>
      </c>
      <c r="H5" s="69" t="s">
        <v>86</v>
      </c>
      <c r="I5" s="69" t="s">
        <v>92</v>
      </c>
      <c r="J5" s="69" t="s">
        <v>93</v>
      </c>
      <c r="K5" s="68" t="s">
        <v>96</v>
      </c>
      <c r="L5" s="68" t="s">
        <v>137</v>
      </c>
      <c r="M5" s="68" t="s">
        <v>97</v>
      </c>
      <c r="N5" s="951"/>
      <c r="O5" s="69" t="s">
        <v>101</v>
      </c>
      <c r="P5" s="69" t="s">
        <v>89</v>
      </c>
      <c r="Q5" s="69" t="s">
        <v>90</v>
      </c>
      <c r="R5" s="69" t="s">
        <v>86</v>
      </c>
      <c r="S5" s="69" t="s">
        <v>92</v>
      </c>
      <c r="T5" s="69" t="s">
        <v>102</v>
      </c>
      <c r="U5" s="69" t="s">
        <v>103</v>
      </c>
      <c r="V5" s="68" t="s">
        <v>105</v>
      </c>
      <c r="W5" s="69" t="s">
        <v>104</v>
      </c>
      <c r="X5" s="69" t="s">
        <v>106</v>
      </c>
      <c r="Y5" s="69" t="s">
        <v>85</v>
      </c>
      <c r="Z5" s="69" t="s">
        <v>86</v>
      </c>
      <c r="AA5" s="68" t="s">
        <v>109</v>
      </c>
      <c r="AB5" s="68" t="s">
        <v>110</v>
      </c>
      <c r="AC5" s="68" t="s">
        <v>111</v>
      </c>
      <c r="AD5" s="959"/>
    </row>
    <row r="6" spans="1:30" ht="15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94">
        <v>30</v>
      </c>
    </row>
    <row r="7" spans="1:30" ht="26.25" customHeight="1">
      <c r="A7" s="916" t="s">
        <v>431</v>
      </c>
      <c r="B7" s="916" t="s">
        <v>51</v>
      </c>
      <c r="C7" s="917" t="s">
        <v>146</v>
      </c>
      <c r="D7" s="417"/>
      <c r="E7" s="417"/>
      <c r="F7" s="418"/>
      <c r="G7" s="417"/>
      <c r="H7" s="417"/>
      <c r="I7" s="419"/>
      <c r="J7" s="419"/>
      <c r="K7" s="419"/>
      <c r="L7" s="419"/>
      <c r="M7" s="419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1"/>
      <c r="Z7" s="420"/>
      <c r="AA7" s="422">
        <f>AA8+AA9</f>
        <v>107579.59568999999</v>
      </c>
      <c r="AB7" s="422">
        <f>AB8+AB9</f>
        <v>106815.38</v>
      </c>
      <c r="AC7" s="422">
        <f>AC8+AC9</f>
        <v>106750.12</v>
      </c>
      <c r="AD7" s="423"/>
    </row>
    <row r="8" spans="1:30" ht="45" customHeight="1">
      <c r="A8" s="916"/>
      <c r="B8" s="916"/>
      <c r="C8" s="917"/>
      <c r="D8" s="424" t="s">
        <v>52</v>
      </c>
      <c r="E8" s="425"/>
      <c r="F8" s="425"/>
      <c r="G8" s="425"/>
      <c r="H8" s="425"/>
      <c r="I8" s="426"/>
      <c r="J8" s="426"/>
      <c r="K8" s="426"/>
      <c r="L8" s="426"/>
      <c r="M8" s="426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7"/>
      <c r="Z8" s="425"/>
      <c r="AA8" s="428">
        <f aca="true" t="shared" si="0" ref="AA8:AC9">AA42+AA57+AA72</f>
        <v>5311.400000000001</v>
      </c>
      <c r="AB8" s="428">
        <f t="shared" si="0"/>
        <v>8055.68</v>
      </c>
      <c r="AC8" s="428">
        <f t="shared" si="0"/>
        <v>7990.42</v>
      </c>
      <c r="AD8" s="425"/>
    </row>
    <row r="9" spans="1:30" ht="30" customHeight="1">
      <c r="A9" s="916"/>
      <c r="B9" s="916"/>
      <c r="C9" s="917"/>
      <c r="D9" s="424" t="s">
        <v>156</v>
      </c>
      <c r="E9" s="429"/>
      <c r="F9" s="429"/>
      <c r="G9" s="429"/>
      <c r="H9" s="425"/>
      <c r="I9" s="426"/>
      <c r="J9" s="426"/>
      <c r="K9" s="426"/>
      <c r="L9" s="426"/>
      <c r="M9" s="426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7"/>
      <c r="Z9" s="425"/>
      <c r="AA9" s="428">
        <f t="shared" si="0"/>
        <v>102268.19569</v>
      </c>
      <c r="AB9" s="428">
        <f t="shared" si="0"/>
        <v>98759.7</v>
      </c>
      <c r="AC9" s="428">
        <f t="shared" si="0"/>
        <v>98759.7</v>
      </c>
      <c r="AD9" s="425"/>
    </row>
    <row r="10" spans="1:30" ht="270" customHeight="1">
      <c r="A10" s="896" t="s">
        <v>431</v>
      </c>
      <c r="B10" s="896" t="s">
        <v>51</v>
      </c>
      <c r="C10" s="896" t="s">
        <v>126</v>
      </c>
      <c r="D10" s="670" t="s">
        <v>531</v>
      </c>
      <c r="E10" s="97" t="s">
        <v>119</v>
      </c>
      <c r="F10" s="133">
        <v>41240</v>
      </c>
      <c r="G10" s="97">
        <v>273</v>
      </c>
      <c r="H10" s="105" t="s">
        <v>427</v>
      </c>
      <c r="I10" s="125" t="s">
        <v>122</v>
      </c>
      <c r="J10" s="125" t="s">
        <v>148</v>
      </c>
      <c r="K10" s="125" t="s">
        <v>406</v>
      </c>
      <c r="L10" s="125" t="s">
        <v>124</v>
      </c>
      <c r="M10" s="125" t="s">
        <v>407</v>
      </c>
      <c r="N10" s="97" t="s">
        <v>408</v>
      </c>
      <c r="O10" s="97" t="s">
        <v>56</v>
      </c>
      <c r="P10" s="98">
        <v>41927</v>
      </c>
      <c r="Q10" s="97">
        <v>2313</v>
      </c>
      <c r="R10" s="105" t="s">
        <v>409</v>
      </c>
      <c r="S10" s="106" t="s">
        <v>410</v>
      </c>
      <c r="T10" s="99"/>
      <c r="U10" s="106"/>
      <c r="V10" s="106"/>
      <c r="W10" s="106"/>
      <c r="X10" s="106"/>
      <c r="Y10" s="126">
        <v>121</v>
      </c>
      <c r="Z10" s="106" t="s">
        <v>163</v>
      </c>
      <c r="AA10" s="126">
        <v>1889</v>
      </c>
      <c r="AB10" s="126">
        <v>1889</v>
      </c>
      <c r="AC10" s="127">
        <v>1889</v>
      </c>
      <c r="AD10" s="107" t="s">
        <v>53</v>
      </c>
    </row>
    <row r="11" spans="1:30" ht="120" customHeight="1">
      <c r="A11" s="896"/>
      <c r="B11" s="896"/>
      <c r="C11" s="896"/>
      <c r="D11" s="670"/>
      <c r="E11" s="889" t="s">
        <v>119</v>
      </c>
      <c r="F11" s="913">
        <v>39350</v>
      </c>
      <c r="G11" s="670">
        <v>442</v>
      </c>
      <c r="H11" s="670" t="s">
        <v>432</v>
      </c>
      <c r="I11" s="907" t="s">
        <v>122</v>
      </c>
      <c r="J11" s="907" t="s">
        <v>184</v>
      </c>
      <c r="K11" s="907">
        <v>23</v>
      </c>
      <c r="L11" s="907">
        <v>1</v>
      </c>
      <c r="M11" s="907" t="s">
        <v>131</v>
      </c>
      <c r="N11" s="670" t="s">
        <v>411</v>
      </c>
      <c r="O11" s="640" t="s">
        <v>56</v>
      </c>
      <c r="P11" s="663">
        <v>41927</v>
      </c>
      <c r="Q11" s="640">
        <v>2313</v>
      </c>
      <c r="R11" s="660" t="s">
        <v>409</v>
      </c>
      <c r="S11" s="642" t="s">
        <v>410</v>
      </c>
      <c r="T11" s="882"/>
      <c r="U11" s="882"/>
      <c r="V11" s="882"/>
      <c r="W11" s="882"/>
      <c r="X11" s="882"/>
      <c r="Y11" s="126">
        <v>121</v>
      </c>
      <c r="Z11" s="106" t="s">
        <v>163</v>
      </c>
      <c r="AA11" s="126">
        <f>25375-258</f>
        <v>25117</v>
      </c>
      <c r="AB11" s="126">
        <v>29227</v>
      </c>
      <c r="AC11" s="127">
        <v>29227</v>
      </c>
      <c r="AD11" s="107" t="s">
        <v>53</v>
      </c>
    </row>
    <row r="12" spans="1:30" ht="156" customHeight="1">
      <c r="A12" s="896"/>
      <c r="B12" s="896"/>
      <c r="C12" s="896"/>
      <c r="D12" s="670"/>
      <c r="E12" s="915"/>
      <c r="F12" s="914"/>
      <c r="G12" s="670"/>
      <c r="H12" s="915"/>
      <c r="I12" s="908"/>
      <c r="J12" s="908"/>
      <c r="K12" s="908"/>
      <c r="L12" s="908"/>
      <c r="M12" s="908"/>
      <c r="N12" s="915"/>
      <c r="O12" s="641"/>
      <c r="P12" s="665"/>
      <c r="Q12" s="641"/>
      <c r="R12" s="662"/>
      <c r="S12" s="643"/>
      <c r="T12" s="882"/>
      <c r="U12" s="882"/>
      <c r="V12" s="882"/>
      <c r="W12" s="882"/>
      <c r="X12" s="882"/>
      <c r="Y12" s="126">
        <v>122</v>
      </c>
      <c r="Z12" s="106" t="s">
        <v>433</v>
      </c>
      <c r="AA12" s="126">
        <v>110</v>
      </c>
      <c r="AB12" s="126">
        <v>110</v>
      </c>
      <c r="AC12" s="127">
        <v>110</v>
      </c>
      <c r="AD12" s="107" t="s">
        <v>53</v>
      </c>
    </row>
    <row r="13" spans="1:30" ht="288" customHeight="1">
      <c r="A13" s="896"/>
      <c r="B13" s="896"/>
      <c r="C13" s="896"/>
      <c r="D13" s="670"/>
      <c r="E13" s="37" t="s">
        <v>774</v>
      </c>
      <c r="F13" s="173">
        <v>40715</v>
      </c>
      <c r="G13" s="168">
        <v>1789</v>
      </c>
      <c r="H13" s="396" t="s">
        <v>775</v>
      </c>
      <c r="I13" s="398" t="s">
        <v>122</v>
      </c>
      <c r="J13" s="117">
        <v>13</v>
      </c>
      <c r="K13" s="117">
        <v>23</v>
      </c>
      <c r="L13" s="117">
        <v>2</v>
      </c>
      <c r="M13" s="117">
        <v>1004</v>
      </c>
      <c r="N13" s="44" t="s">
        <v>784</v>
      </c>
      <c r="O13" s="97" t="s">
        <v>56</v>
      </c>
      <c r="P13" s="98">
        <v>41927</v>
      </c>
      <c r="Q13" s="97">
        <v>2313</v>
      </c>
      <c r="R13" s="105" t="s">
        <v>409</v>
      </c>
      <c r="S13" s="106" t="s">
        <v>414</v>
      </c>
      <c r="T13" s="99"/>
      <c r="U13" s="99"/>
      <c r="V13" s="99"/>
      <c r="W13" s="99"/>
      <c r="X13" s="99"/>
      <c r="Y13" s="224">
        <v>831</v>
      </c>
      <c r="Z13" s="44" t="s">
        <v>773</v>
      </c>
      <c r="AA13" s="268">
        <v>258</v>
      </c>
      <c r="AB13" s="268"/>
      <c r="AC13" s="268"/>
      <c r="AD13" s="44" t="s">
        <v>715</v>
      </c>
    </row>
    <row r="14" spans="1:30" ht="277.5" customHeight="1">
      <c r="A14" s="896"/>
      <c r="B14" s="896"/>
      <c r="C14" s="896"/>
      <c r="D14" s="670"/>
      <c r="E14" s="97" t="s">
        <v>119</v>
      </c>
      <c r="F14" s="133">
        <v>40141</v>
      </c>
      <c r="G14" s="97">
        <v>921</v>
      </c>
      <c r="H14" s="97" t="s">
        <v>127</v>
      </c>
      <c r="I14" s="125" t="s">
        <v>122</v>
      </c>
      <c r="J14" s="125" t="s">
        <v>558</v>
      </c>
      <c r="K14" s="125" t="s">
        <v>406</v>
      </c>
      <c r="L14" s="125" t="s">
        <v>157</v>
      </c>
      <c r="M14" s="125" t="s">
        <v>412</v>
      </c>
      <c r="N14" s="106" t="s">
        <v>413</v>
      </c>
      <c r="O14" s="97" t="s">
        <v>56</v>
      </c>
      <c r="P14" s="98">
        <v>41927</v>
      </c>
      <c r="Q14" s="97">
        <v>2313</v>
      </c>
      <c r="R14" s="105" t="s">
        <v>409</v>
      </c>
      <c r="S14" s="106" t="s">
        <v>414</v>
      </c>
      <c r="T14" s="99"/>
      <c r="U14" s="106"/>
      <c r="V14" s="106"/>
      <c r="W14" s="106"/>
      <c r="X14" s="106"/>
      <c r="Y14" s="126">
        <v>244</v>
      </c>
      <c r="Z14" s="106" t="s">
        <v>444</v>
      </c>
      <c r="AA14" s="126">
        <v>688</v>
      </c>
      <c r="AB14" s="126">
        <v>688</v>
      </c>
      <c r="AC14" s="127">
        <v>688</v>
      </c>
      <c r="AD14" s="107" t="s">
        <v>134</v>
      </c>
    </row>
    <row r="15" spans="1:30" ht="254.25" customHeight="1">
      <c r="A15" s="896"/>
      <c r="B15" s="896"/>
      <c r="C15" s="896"/>
      <c r="D15" s="670"/>
      <c r="E15" s="97" t="s">
        <v>119</v>
      </c>
      <c r="F15" s="133">
        <v>40141</v>
      </c>
      <c r="G15" s="97">
        <v>921</v>
      </c>
      <c r="H15" s="97" t="s">
        <v>127</v>
      </c>
      <c r="I15" s="125" t="s">
        <v>122</v>
      </c>
      <c r="J15" s="125" t="s">
        <v>558</v>
      </c>
      <c r="K15" s="125" t="s">
        <v>406</v>
      </c>
      <c r="L15" s="125" t="s">
        <v>157</v>
      </c>
      <c r="M15" s="125" t="s">
        <v>415</v>
      </c>
      <c r="N15" s="106" t="s">
        <v>416</v>
      </c>
      <c r="O15" s="97" t="s">
        <v>56</v>
      </c>
      <c r="P15" s="98">
        <v>41927</v>
      </c>
      <c r="Q15" s="97">
        <v>2313</v>
      </c>
      <c r="R15" s="105" t="s">
        <v>409</v>
      </c>
      <c r="S15" s="106" t="s">
        <v>414</v>
      </c>
      <c r="T15" s="99"/>
      <c r="U15" s="106"/>
      <c r="V15" s="106"/>
      <c r="W15" s="106"/>
      <c r="X15" s="106"/>
      <c r="Y15" s="126">
        <v>244</v>
      </c>
      <c r="Z15" s="106" t="s">
        <v>444</v>
      </c>
      <c r="AA15" s="126">
        <v>180</v>
      </c>
      <c r="AB15" s="126">
        <v>180</v>
      </c>
      <c r="AC15" s="127">
        <v>180</v>
      </c>
      <c r="AD15" s="107" t="s">
        <v>134</v>
      </c>
    </row>
    <row r="16" spans="1:30" ht="89.25" customHeight="1">
      <c r="A16" s="896" t="s">
        <v>431</v>
      </c>
      <c r="B16" s="896" t="s">
        <v>51</v>
      </c>
      <c r="C16" s="897" t="s">
        <v>434</v>
      </c>
      <c r="D16" s="898" t="s">
        <v>421</v>
      </c>
      <c r="E16" s="909" t="s">
        <v>54</v>
      </c>
      <c r="F16" s="675">
        <v>40862</v>
      </c>
      <c r="G16" s="909">
        <v>3236</v>
      </c>
      <c r="H16" s="912" t="s">
        <v>435</v>
      </c>
      <c r="I16" s="681" t="s">
        <v>122</v>
      </c>
      <c r="J16" s="681" t="s">
        <v>558</v>
      </c>
      <c r="K16" s="681" t="s">
        <v>584</v>
      </c>
      <c r="L16" s="681" t="s">
        <v>130</v>
      </c>
      <c r="M16" s="681" t="s">
        <v>436</v>
      </c>
      <c r="N16" s="909" t="s">
        <v>417</v>
      </c>
      <c r="O16" s="889" t="s">
        <v>55</v>
      </c>
      <c r="P16" s="910">
        <v>41561</v>
      </c>
      <c r="Q16" s="911" t="s">
        <v>418</v>
      </c>
      <c r="R16" s="889" t="s">
        <v>419</v>
      </c>
      <c r="S16" s="889" t="s">
        <v>152</v>
      </c>
      <c r="T16" s="889"/>
      <c r="U16" s="889"/>
      <c r="V16" s="889"/>
      <c r="W16" s="889"/>
      <c r="X16" s="889"/>
      <c r="Y16" s="126">
        <v>111</v>
      </c>
      <c r="Z16" s="44" t="s">
        <v>159</v>
      </c>
      <c r="AA16" s="406">
        <f>3392.98169-360.2</f>
        <v>3032.7816900000003</v>
      </c>
      <c r="AB16" s="126">
        <v>3420</v>
      </c>
      <c r="AC16" s="127">
        <v>3420</v>
      </c>
      <c r="AD16" s="107" t="s">
        <v>133</v>
      </c>
    </row>
    <row r="17" spans="1:30" ht="83.25" customHeight="1">
      <c r="A17" s="896"/>
      <c r="B17" s="896"/>
      <c r="C17" s="897"/>
      <c r="D17" s="898"/>
      <c r="E17" s="909"/>
      <c r="F17" s="675"/>
      <c r="G17" s="909"/>
      <c r="H17" s="912"/>
      <c r="I17" s="681"/>
      <c r="J17" s="681"/>
      <c r="K17" s="681"/>
      <c r="L17" s="681"/>
      <c r="M17" s="681"/>
      <c r="N17" s="909"/>
      <c r="O17" s="889"/>
      <c r="P17" s="910"/>
      <c r="Q17" s="911"/>
      <c r="R17" s="889"/>
      <c r="S17" s="889"/>
      <c r="T17" s="889"/>
      <c r="U17" s="889"/>
      <c r="V17" s="889"/>
      <c r="W17" s="889"/>
      <c r="X17" s="889"/>
      <c r="Y17" s="126">
        <v>112</v>
      </c>
      <c r="Z17" s="106" t="s">
        <v>437</v>
      </c>
      <c r="AA17" s="406">
        <v>1</v>
      </c>
      <c r="AB17" s="126">
        <v>1</v>
      </c>
      <c r="AC17" s="127">
        <v>1</v>
      </c>
      <c r="AD17" s="107" t="s">
        <v>133</v>
      </c>
    </row>
    <row r="18" spans="1:30" ht="93" customHeight="1">
      <c r="A18" s="896"/>
      <c r="B18" s="896"/>
      <c r="C18" s="897"/>
      <c r="D18" s="898"/>
      <c r="E18" s="909"/>
      <c r="F18" s="675"/>
      <c r="G18" s="909"/>
      <c r="H18" s="912"/>
      <c r="I18" s="681"/>
      <c r="J18" s="681"/>
      <c r="K18" s="681"/>
      <c r="L18" s="681"/>
      <c r="M18" s="681"/>
      <c r="N18" s="909"/>
      <c r="O18" s="889"/>
      <c r="P18" s="910"/>
      <c r="Q18" s="911"/>
      <c r="R18" s="889"/>
      <c r="S18" s="889"/>
      <c r="T18" s="889"/>
      <c r="U18" s="889"/>
      <c r="V18" s="889"/>
      <c r="W18" s="889"/>
      <c r="X18" s="889"/>
      <c r="Y18" s="126">
        <v>244</v>
      </c>
      <c r="Z18" s="106" t="s">
        <v>444</v>
      </c>
      <c r="AA18" s="126">
        <v>504.7</v>
      </c>
      <c r="AB18" s="126">
        <v>332.6</v>
      </c>
      <c r="AC18" s="126">
        <v>332.6</v>
      </c>
      <c r="AD18" s="107" t="s">
        <v>134</v>
      </c>
    </row>
    <row r="19" spans="1:30" ht="128.25" customHeight="1">
      <c r="A19" s="896"/>
      <c r="B19" s="896"/>
      <c r="C19" s="897"/>
      <c r="D19" s="898"/>
      <c r="E19" s="660" t="s">
        <v>59</v>
      </c>
      <c r="F19" s="646">
        <v>41639</v>
      </c>
      <c r="G19" s="660" t="s">
        <v>57</v>
      </c>
      <c r="H19" s="677" t="s">
        <v>58</v>
      </c>
      <c r="I19" s="648" t="s">
        <v>122</v>
      </c>
      <c r="J19" s="648" t="s">
        <v>558</v>
      </c>
      <c r="K19" s="648" t="s">
        <v>558</v>
      </c>
      <c r="L19" s="648" t="s">
        <v>130</v>
      </c>
      <c r="M19" s="648" t="s">
        <v>438</v>
      </c>
      <c r="N19" s="677" t="s">
        <v>420</v>
      </c>
      <c r="O19" s="660" t="s">
        <v>646</v>
      </c>
      <c r="P19" s="663"/>
      <c r="Q19" s="1025"/>
      <c r="R19" s="677" t="s">
        <v>647</v>
      </c>
      <c r="S19" s="642" t="s">
        <v>152</v>
      </c>
      <c r="T19" s="642"/>
      <c r="U19" s="642"/>
      <c r="V19" s="642"/>
      <c r="W19" s="642"/>
      <c r="X19" s="642"/>
      <c r="Y19" s="126">
        <v>244</v>
      </c>
      <c r="Z19" s="106" t="s">
        <v>444</v>
      </c>
      <c r="AA19" s="371"/>
      <c r="AB19" s="126">
        <v>550</v>
      </c>
      <c r="AC19" s="126">
        <v>550</v>
      </c>
      <c r="AD19" s="107" t="s">
        <v>134</v>
      </c>
    </row>
    <row r="20" spans="1:30" ht="189.75" customHeight="1">
      <c r="A20" s="896"/>
      <c r="B20" s="896"/>
      <c r="C20" s="897"/>
      <c r="D20" s="898"/>
      <c r="E20" s="662"/>
      <c r="F20" s="647"/>
      <c r="G20" s="662"/>
      <c r="H20" s="679"/>
      <c r="I20" s="649"/>
      <c r="J20" s="649"/>
      <c r="K20" s="649"/>
      <c r="L20" s="649"/>
      <c r="M20" s="649"/>
      <c r="N20" s="679"/>
      <c r="O20" s="662"/>
      <c r="P20" s="665"/>
      <c r="Q20" s="1026"/>
      <c r="R20" s="679"/>
      <c r="S20" s="643"/>
      <c r="T20" s="643"/>
      <c r="U20" s="643"/>
      <c r="V20" s="643"/>
      <c r="W20" s="643"/>
      <c r="X20" s="643"/>
      <c r="Y20" s="372">
        <v>611</v>
      </c>
      <c r="Z20" s="193" t="s">
        <v>201</v>
      </c>
      <c r="AA20" s="207">
        <v>4255.8</v>
      </c>
      <c r="AB20" s="207"/>
      <c r="AC20" s="207"/>
      <c r="AD20" s="193" t="s">
        <v>144</v>
      </c>
    </row>
    <row r="21" spans="1:30" ht="87.75" customHeight="1">
      <c r="A21" s="896"/>
      <c r="B21" s="896"/>
      <c r="C21" s="897"/>
      <c r="D21" s="898"/>
      <c r="E21" s="640" t="s">
        <v>56</v>
      </c>
      <c r="F21" s="646">
        <v>40812</v>
      </c>
      <c r="G21" s="640">
        <v>2687</v>
      </c>
      <c r="H21" s="677" t="s">
        <v>439</v>
      </c>
      <c r="I21" s="681" t="s">
        <v>122</v>
      </c>
      <c r="J21" s="681" t="s">
        <v>558</v>
      </c>
      <c r="K21" s="681" t="s">
        <v>406</v>
      </c>
      <c r="L21" s="681" t="s">
        <v>157</v>
      </c>
      <c r="M21" s="681" t="s">
        <v>436</v>
      </c>
      <c r="N21" s="670" t="s">
        <v>648</v>
      </c>
      <c r="O21" s="640" t="s">
        <v>56</v>
      </c>
      <c r="P21" s="663">
        <v>41927</v>
      </c>
      <c r="Q21" s="640">
        <v>2313</v>
      </c>
      <c r="R21" s="660" t="s">
        <v>409</v>
      </c>
      <c r="S21" s="642" t="s">
        <v>414</v>
      </c>
      <c r="T21" s="886"/>
      <c r="U21" s="642"/>
      <c r="V21" s="642"/>
      <c r="W21" s="642"/>
      <c r="X21" s="642"/>
      <c r="Y21" s="126">
        <v>111</v>
      </c>
      <c r="Z21" s="106" t="s">
        <v>159</v>
      </c>
      <c r="AA21" s="406">
        <v>29673.582</v>
      </c>
      <c r="AB21" s="126">
        <v>26426.5</v>
      </c>
      <c r="AC21" s="127">
        <v>26426.5</v>
      </c>
      <c r="AD21" s="107" t="s">
        <v>133</v>
      </c>
    </row>
    <row r="22" spans="1:30" ht="81.75" customHeight="1">
      <c r="A22" s="896"/>
      <c r="B22" s="896"/>
      <c r="C22" s="897"/>
      <c r="D22" s="898"/>
      <c r="E22" s="659"/>
      <c r="F22" s="676"/>
      <c r="G22" s="659"/>
      <c r="H22" s="678"/>
      <c r="I22" s="681"/>
      <c r="J22" s="681"/>
      <c r="K22" s="681"/>
      <c r="L22" s="681"/>
      <c r="M22" s="681"/>
      <c r="N22" s="670"/>
      <c r="O22" s="659"/>
      <c r="P22" s="664"/>
      <c r="Q22" s="659"/>
      <c r="R22" s="661"/>
      <c r="S22" s="880"/>
      <c r="T22" s="887"/>
      <c r="U22" s="880"/>
      <c r="V22" s="880"/>
      <c r="W22" s="880"/>
      <c r="X22" s="880"/>
      <c r="Y22" s="126">
        <v>112</v>
      </c>
      <c r="Z22" s="106" t="s">
        <v>437</v>
      </c>
      <c r="AA22" s="406">
        <v>57.432</v>
      </c>
      <c r="AB22" s="126">
        <v>57.2</v>
      </c>
      <c r="AC22" s="127">
        <v>57.2</v>
      </c>
      <c r="AD22" s="107" t="s">
        <v>133</v>
      </c>
    </row>
    <row r="23" spans="1:30" ht="69" customHeight="1">
      <c r="A23" s="896"/>
      <c r="B23" s="896"/>
      <c r="C23" s="897"/>
      <c r="D23" s="898"/>
      <c r="E23" s="659"/>
      <c r="F23" s="676"/>
      <c r="G23" s="659"/>
      <c r="H23" s="678"/>
      <c r="I23" s="681"/>
      <c r="J23" s="681"/>
      <c r="K23" s="681"/>
      <c r="L23" s="681"/>
      <c r="M23" s="681"/>
      <c r="N23" s="670"/>
      <c r="O23" s="659"/>
      <c r="P23" s="664"/>
      <c r="Q23" s="659"/>
      <c r="R23" s="661"/>
      <c r="S23" s="880"/>
      <c r="T23" s="887"/>
      <c r="U23" s="880"/>
      <c r="V23" s="880"/>
      <c r="W23" s="880"/>
      <c r="X23" s="880"/>
      <c r="Y23" s="126">
        <v>244</v>
      </c>
      <c r="Z23" s="106" t="s">
        <v>60</v>
      </c>
      <c r="AA23" s="126">
        <v>2257.2</v>
      </c>
      <c r="AB23" s="126">
        <v>1757.4</v>
      </c>
      <c r="AC23" s="126">
        <v>1757.4</v>
      </c>
      <c r="AD23" s="107" t="s">
        <v>61</v>
      </c>
    </row>
    <row r="24" spans="1:30" ht="69" customHeight="1">
      <c r="A24" s="896"/>
      <c r="B24" s="896"/>
      <c r="C24" s="897"/>
      <c r="D24" s="898"/>
      <c r="E24" s="659"/>
      <c r="F24" s="676"/>
      <c r="G24" s="659"/>
      <c r="H24" s="678"/>
      <c r="I24" s="681"/>
      <c r="J24" s="681"/>
      <c r="K24" s="681"/>
      <c r="L24" s="681"/>
      <c r="M24" s="681"/>
      <c r="N24" s="670"/>
      <c r="O24" s="659"/>
      <c r="P24" s="664"/>
      <c r="Q24" s="659"/>
      <c r="R24" s="661"/>
      <c r="S24" s="880"/>
      <c r="T24" s="887"/>
      <c r="U24" s="880"/>
      <c r="V24" s="880"/>
      <c r="W24" s="880"/>
      <c r="X24" s="880"/>
      <c r="Y24" s="126">
        <v>851</v>
      </c>
      <c r="Z24" s="106" t="s">
        <v>440</v>
      </c>
      <c r="AA24" s="126">
        <v>20</v>
      </c>
      <c r="AB24" s="126">
        <v>20</v>
      </c>
      <c r="AC24" s="127">
        <v>20</v>
      </c>
      <c r="AD24" s="107" t="s">
        <v>135</v>
      </c>
    </row>
    <row r="25" spans="1:30" ht="90" customHeight="1">
      <c r="A25" s="896"/>
      <c r="B25" s="896"/>
      <c r="C25" s="897"/>
      <c r="D25" s="898"/>
      <c r="E25" s="640" t="s">
        <v>56</v>
      </c>
      <c r="F25" s="646">
        <v>40812</v>
      </c>
      <c r="G25" s="640">
        <v>2687</v>
      </c>
      <c r="H25" s="677" t="s">
        <v>439</v>
      </c>
      <c r="I25" s="648" t="s">
        <v>122</v>
      </c>
      <c r="J25" s="648" t="s">
        <v>558</v>
      </c>
      <c r="K25" s="648" t="s">
        <v>406</v>
      </c>
      <c r="L25" s="648" t="s">
        <v>157</v>
      </c>
      <c r="M25" s="648" t="s">
        <v>649</v>
      </c>
      <c r="N25" s="640" t="s">
        <v>650</v>
      </c>
      <c r="O25" s="640" t="s">
        <v>56</v>
      </c>
      <c r="P25" s="663">
        <v>41927</v>
      </c>
      <c r="Q25" s="640">
        <v>2313</v>
      </c>
      <c r="R25" s="660" t="s">
        <v>409</v>
      </c>
      <c r="S25" s="642" t="s">
        <v>414</v>
      </c>
      <c r="T25" s="886"/>
      <c r="U25" s="642"/>
      <c r="V25" s="642"/>
      <c r="W25" s="642"/>
      <c r="X25" s="642"/>
      <c r="Y25" s="126">
        <v>111</v>
      </c>
      <c r="Z25" s="106" t="s">
        <v>159</v>
      </c>
      <c r="AA25" s="126">
        <v>5956.23097</v>
      </c>
      <c r="AB25" s="126">
        <v>5972</v>
      </c>
      <c r="AC25" s="127">
        <v>5972</v>
      </c>
      <c r="AD25" s="107" t="s">
        <v>133</v>
      </c>
    </row>
    <row r="26" spans="1:30" ht="80.25" customHeight="1">
      <c r="A26" s="896"/>
      <c r="B26" s="896"/>
      <c r="C26" s="897"/>
      <c r="D26" s="898"/>
      <c r="E26" s="659"/>
      <c r="F26" s="676"/>
      <c r="G26" s="659"/>
      <c r="H26" s="678"/>
      <c r="I26" s="658"/>
      <c r="J26" s="658"/>
      <c r="K26" s="658"/>
      <c r="L26" s="658"/>
      <c r="M26" s="658"/>
      <c r="N26" s="659"/>
      <c r="O26" s="659"/>
      <c r="P26" s="664"/>
      <c r="Q26" s="659"/>
      <c r="R26" s="661"/>
      <c r="S26" s="880"/>
      <c r="T26" s="887"/>
      <c r="U26" s="880"/>
      <c r="V26" s="880"/>
      <c r="W26" s="880"/>
      <c r="X26" s="880"/>
      <c r="Y26" s="126">
        <v>112</v>
      </c>
      <c r="Z26" s="106" t="s">
        <v>437</v>
      </c>
      <c r="AA26" s="126">
        <v>45</v>
      </c>
      <c r="AB26" s="126">
        <v>45</v>
      </c>
      <c r="AC26" s="127">
        <v>45</v>
      </c>
      <c r="AD26" s="107" t="s">
        <v>133</v>
      </c>
    </row>
    <row r="27" spans="1:30" ht="75" customHeight="1">
      <c r="A27" s="896"/>
      <c r="B27" s="896"/>
      <c r="C27" s="897"/>
      <c r="D27" s="898"/>
      <c r="E27" s="659"/>
      <c r="F27" s="676"/>
      <c r="G27" s="659"/>
      <c r="H27" s="678"/>
      <c r="I27" s="658"/>
      <c r="J27" s="658"/>
      <c r="K27" s="658"/>
      <c r="L27" s="658"/>
      <c r="M27" s="658"/>
      <c r="N27" s="659"/>
      <c r="O27" s="659"/>
      <c r="P27" s="664"/>
      <c r="Q27" s="659"/>
      <c r="R27" s="661"/>
      <c r="S27" s="880"/>
      <c r="T27" s="887"/>
      <c r="U27" s="880"/>
      <c r="V27" s="880"/>
      <c r="W27" s="880"/>
      <c r="X27" s="880"/>
      <c r="Y27" s="126">
        <v>244</v>
      </c>
      <c r="Z27" s="106" t="s">
        <v>60</v>
      </c>
      <c r="AA27" s="126">
        <v>6928.96903</v>
      </c>
      <c r="AB27" s="126">
        <v>6913</v>
      </c>
      <c r="AC27" s="126">
        <v>6913</v>
      </c>
      <c r="AD27" s="107" t="s">
        <v>61</v>
      </c>
    </row>
    <row r="28" spans="1:30" ht="59.25" customHeight="1">
      <c r="A28" s="896"/>
      <c r="B28" s="896"/>
      <c r="C28" s="897"/>
      <c r="D28" s="898"/>
      <c r="E28" s="659"/>
      <c r="F28" s="676"/>
      <c r="G28" s="659"/>
      <c r="H28" s="678"/>
      <c r="I28" s="658"/>
      <c r="J28" s="658"/>
      <c r="K28" s="658"/>
      <c r="L28" s="658"/>
      <c r="M28" s="658"/>
      <c r="N28" s="659"/>
      <c r="O28" s="659"/>
      <c r="P28" s="664"/>
      <c r="Q28" s="659"/>
      <c r="R28" s="661"/>
      <c r="S28" s="880"/>
      <c r="T28" s="887"/>
      <c r="U28" s="880"/>
      <c r="V28" s="880"/>
      <c r="W28" s="880"/>
      <c r="X28" s="880"/>
      <c r="Y28" s="126">
        <v>851</v>
      </c>
      <c r="Z28" s="106" t="s">
        <v>440</v>
      </c>
      <c r="AA28" s="126">
        <v>340</v>
      </c>
      <c r="AB28" s="126">
        <v>340</v>
      </c>
      <c r="AC28" s="127">
        <v>340</v>
      </c>
      <c r="AD28" s="107" t="s">
        <v>135</v>
      </c>
    </row>
    <row r="29" spans="1:30" ht="53.25" customHeight="1">
      <c r="A29" s="896"/>
      <c r="B29" s="896"/>
      <c r="C29" s="897"/>
      <c r="D29" s="898"/>
      <c r="E29" s="641"/>
      <c r="F29" s="647"/>
      <c r="G29" s="641"/>
      <c r="H29" s="679"/>
      <c r="I29" s="649"/>
      <c r="J29" s="649"/>
      <c r="K29" s="649"/>
      <c r="L29" s="649"/>
      <c r="M29" s="649"/>
      <c r="N29" s="641"/>
      <c r="O29" s="641"/>
      <c r="P29" s="665"/>
      <c r="Q29" s="641"/>
      <c r="R29" s="662"/>
      <c r="S29" s="643"/>
      <c r="T29" s="888"/>
      <c r="U29" s="643"/>
      <c r="V29" s="643"/>
      <c r="W29" s="643"/>
      <c r="X29" s="643"/>
      <c r="Y29" s="126">
        <v>852</v>
      </c>
      <c r="Z29" s="106" t="s">
        <v>166</v>
      </c>
      <c r="AA29" s="126">
        <v>75</v>
      </c>
      <c r="AB29" s="126">
        <v>75</v>
      </c>
      <c r="AC29" s="127">
        <v>75</v>
      </c>
      <c r="AD29" s="107" t="s">
        <v>135</v>
      </c>
    </row>
    <row r="30" spans="1:30" ht="84" customHeight="1">
      <c r="A30" s="896"/>
      <c r="B30" s="896"/>
      <c r="C30" s="897"/>
      <c r="D30" s="898"/>
      <c r="E30" s="670" t="s">
        <v>54</v>
      </c>
      <c r="F30" s="901" t="s">
        <v>441</v>
      </c>
      <c r="G30" s="670">
        <v>2480</v>
      </c>
      <c r="H30" s="674" t="s">
        <v>442</v>
      </c>
      <c r="I30" s="681" t="s">
        <v>122</v>
      </c>
      <c r="J30" s="681" t="s">
        <v>558</v>
      </c>
      <c r="K30" s="681" t="s">
        <v>406</v>
      </c>
      <c r="L30" s="681" t="s">
        <v>157</v>
      </c>
      <c r="M30" s="681" t="s">
        <v>176</v>
      </c>
      <c r="N30" s="670" t="s">
        <v>651</v>
      </c>
      <c r="O30" s="670" t="s">
        <v>54</v>
      </c>
      <c r="P30" s="901" t="s">
        <v>468</v>
      </c>
      <c r="Q30" s="670">
        <v>2313</v>
      </c>
      <c r="R30" s="674" t="s">
        <v>409</v>
      </c>
      <c r="S30" s="889" t="s">
        <v>414</v>
      </c>
      <c r="T30" s="882"/>
      <c r="U30" s="882"/>
      <c r="V30" s="882"/>
      <c r="W30" s="882"/>
      <c r="X30" s="882"/>
      <c r="Y30" s="126">
        <v>111</v>
      </c>
      <c r="Z30" s="44" t="s">
        <v>159</v>
      </c>
      <c r="AA30" s="126">
        <v>2048.9</v>
      </c>
      <c r="AB30" s="126">
        <v>1944</v>
      </c>
      <c r="AC30" s="127">
        <v>1944</v>
      </c>
      <c r="AD30" s="107" t="s">
        <v>133</v>
      </c>
    </row>
    <row r="31" spans="1:30" ht="87.75" customHeight="1">
      <c r="A31" s="896"/>
      <c r="B31" s="896"/>
      <c r="C31" s="897"/>
      <c r="D31" s="898"/>
      <c r="E31" s="670"/>
      <c r="F31" s="901"/>
      <c r="G31" s="670"/>
      <c r="H31" s="674"/>
      <c r="I31" s="681"/>
      <c r="J31" s="681"/>
      <c r="K31" s="681"/>
      <c r="L31" s="681"/>
      <c r="M31" s="681"/>
      <c r="N31" s="670"/>
      <c r="O31" s="670"/>
      <c r="P31" s="901"/>
      <c r="Q31" s="670"/>
      <c r="R31" s="674"/>
      <c r="S31" s="889"/>
      <c r="T31" s="882"/>
      <c r="U31" s="882"/>
      <c r="V31" s="882"/>
      <c r="W31" s="882"/>
      <c r="X31" s="882"/>
      <c r="Y31" s="126">
        <v>112</v>
      </c>
      <c r="Z31" s="106" t="s">
        <v>443</v>
      </c>
      <c r="AA31" s="126">
        <v>1</v>
      </c>
      <c r="AB31" s="126">
        <v>1</v>
      </c>
      <c r="AC31" s="127">
        <v>1</v>
      </c>
      <c r="AD31" s="107" t="s">
        <v>133</v>
      </c>
    </row>
    <row r="32" spans="1:30" ht="81" customHeight="1">
      <c r="A32" s="896"/>
      <c r="B32" s="896"/>
      <c r="C32" s="897"/>
      <c r="D32" s="898"/>
      <c r="E32" s="670"/>
      <c r="F32" s="901"/>
      <c r="G32" s="670"/>
      <c r="H32" s="674"/>
      <c r="I32" s="681"/>
      <c r="J32" s="681"/>
      <c r="K32" s="681"/>
      <c r="L32" s="681"/>
      <c r="M32" s="681"/>
      <c r="N32" s="670"/>
      <c r="O32" s="670"/>
      <c r="P32" s="901"/>
      <c r="Q32" s="670"/>
      <c r="R32" s="674"/>
      <c r="S32" s="889"/>
      <c r="T32" s="882"/>
      <c r="U32" s="882"/>
      <c r="V32" s="882"/>
      <c r="W32" s="882"/>
      <c r="X32" s="882"/>
      <c r="Y32" s="126">
        <v>244</v>
      </c>
      <c r="Z32" s="106" t="s">
        <v>444</v>
      </c>
      <c r="AA32" s="126">
        <v>267</v>
      </c>
      <c r="AB32" s="126">
        <v>267</v>
      </c>
      <c r="AC32" s="127">
        <v>267</v>
      </c>
      <c r="AD32" s="107" t="s">
        <v>134</v>
      </c>
    </row>
    <row r="33" spans="1:30" ht="225" customHeight="1">
      <c r="A33" s="896"/>
      <c r="B33" s="896"/>
      <c r="C33" s="897"/>
      <c r="D33" s="898"/>
      <c r="E33" s="97" t="s">
        <v>56</v>
      </c>
      <c r="F33" s="133">
        <v>41817</v>
      </c>
      <c r="G33" s="97">
        <v>1417</v>
      </c>
      <c r="H33" s="97" t="s">
        <v>0</v>
      </c>
      <c r="I33" s="125" t="s">
        <v>122</v>
      </c>
      <c r="J33" s="125" t="s">
        <v>558</v>
      </c>
      <c r="K33" s="125" t="s">
        <v>406</v>
      </c>
      <c r="L33" s="125" t="s">
        <v>157</v>
      </c>
      <c r="M33" s="125" t="s">
        <v>1</v>
      </c>
      <c r="N33" s="97" t="s">
        <v>652</v>
      </c>
      <c r="O33" s="97" t="s">
        <v>56</v>
      </c>
      <c r="P33" s="133">
        <v>41927</v>
      </c>
      <c r="Q33" s="97">
        <v>2313</v>
      </c>
      <c r="R33" s="105" t="s">
        <v>409</v>
      </c>
      <c r="S33" s="106" t="s">
        <v>414</v>
      </c>
      <c r="T33" s="99"/>
      <c r="U33" s="106"/>
      <c r="V33" s="106"/>
      <c r="W33" s="106"/>
      <c r="X33" s="106"/>
      <c r="Y33" s="126">
        <v>244</v>
      </c>
      <c r="Z33" s="106" t="s">
        <v>444</v>
      </c>
      <c r="AA33" s="126">
        <v>250</v>
      </c>
      <c r="AB33" s="126">
        <v>250</v>
      </c>
      <c r="AC33" s="127">
        <v>250</v>
      </c>
      <c r="AD33" s="107" t="s">
        <v>134</v>
      </c>
    </row>
    <row r="34" spans="1:30" ht="324" customHeight="1">
      <c r="A34" s="896"/>
      <c r="B34" s="896"/>
      <c r="C34" s="897"/>
      <c r="D34" s="898"/>
      <c r="E34" s="97" t="s">
        <v>119</v>
      </c>
      <c r="F34" s="133">
        <v>41177</v>
      </c>
      <c r="G34" s="97">
        <v>252</v>
      </c>
      <c r="H34" s="97" t="s">
        <v>2</v>
      </c>
      <c r="I34" s="125" t="s">
        <v>122</v>
      </c>
      <c r="J34" s="125" t="s">
        <v>558</v>
      </c>
      <c r="K34" s="125" t="s">
        <v>406</v>
      </c>
      <c r="L34" s="125" t="s">
        <v>157</v>
      </c>
      <c r="M34" s="125" t="s">
        <v>3</v>
      </c>
      <c r="N34" s="97" t="s">
        <v>653</v>
      </c>
      <c r="O34" s="97" t="s">
        <v>56</v>
      </c>
      <c r="P34" s="133">
        <v>41927</v>
      </c>
      <c r="Q34" s="97">
        <v>2313</v>
      </c>
      <c r="R34" s="105" t="s">
        <v>409</v>
      </c>
      <c r="S34" s="106" t="s">
        <v>414</v>
      </c>
      <c r="T34" s="99"/>
      <c r="U34" s="106"/>
      <c r="V34" s="106"/>
      <c r="W34" s="106"/>
      <c r="X34" s="106"/>
      <c r="Y34" s="126">
        <v>321</v>
      </c>
      <c r="Z34" s="106" t="s">
        <v>4</v>
      </c>
      <c r="AA34" s="126">
        <v>499</v>
      </c>
      <c r="AB34" s="126">
        <v>499</v>
      </c>
      <c r="AC34" s="127">
        <v>499</v>
      </c>
      <c r="AD34" s="107" t="s">
        <v>180</v>
      </c>
    </row>
    <row r="35" spans="1:30" ht="222" customHeight="1">
      <c r="A35" s="650" t="s">
        <v>431</v>
      </c>
      <c r="B35" s="650" t="s">
        <v>51</v>
      </c>
      <c r="C35" s="905" t="s">
        <v>782</v>
      </c>
      <c r="D35" s="535" t="s">
        <v>783</v>
      </c>
      <c r="E35" s="130" t="s">
        <v>56</v>
      </c>
      <c r="F35" s="130">
        <v>39622</v>
      </c>
      <c r="G35" s="130">
        <v>1565</v>
      </c>
      <c r="H35" s="130" t="s">
        <v>5</v>
      </c>
      <c r="I35" s="125" t="s">
        <v>584</v>
      </c>
      <c r="J35" s="125" t="s">
        <v>122</v>
      </c>
      <c r="K35" s="125" t="s">
        <v>406</v>
      </c>
      <c r="L35" s="125" t="s">
        <v>172</v>
      </c>
      <c r="M35" s="125" t="s">
        <v>6</v>
      </c>
      <c r="N35" s="97" t="s">
        <v>654</v>
      </c>
      <c r="O35" s="97" t="s">
        <v>56</v>
      </c>
      <c r="P35" s="133">
        <v>41927</v>
      </c>
      <c r="Q35" s="97">
        <v>2313</v>
      </c>
      <c r="R35" s="105" t="s">
        <v>409</v>
      </c>
      <c r="S35" s="106" t="s">
        <v>655</v>
      </c>
      <c r="T35" s="142"/>
      <c r="U35" s="142"/>
      <c r="V35" s="142"/>
      <c r="W35" s="142"/>
      <c r="X35" s="142"/>
      <c r="Y35" s="126">
        <v>621</v>
      </c>
      <c r="Z35" s="134" t="s">
        <v>7</v>
      </c>
      <c r="AA35" s="126">
        <v>1257</v>
      </c>
      <c r="AB35" s="126">
        <v>1257</v>
      </c>
      <c r="AC35" s="127">
        <v>1257</v>
      </c>
      <c r="AD35" s="50" t="s">
        <v>144</v>
      </c>
    </row>
    <row r="36" spans="1:30" ht="222" customHeight="1">
      <c r="A36" s="652"/>
      <c r="B36" s="652"/>
      <c r="C36" s="906"/>
      <c r="D36" s="563"/>
      <c r="E36" s="97" t="s">
        <v>56</v>
      </c>
      <c r="F36" s="97">
        <v>39622</v>
      </c>
      <c r="G36" s="97">
        <v>1565</v>
      </c>
      <c r="H36" s="97" t="s">
        <v>5</v>
      </c>
      <c r="I36" s="125" t="s">
        <v>584</v>
      </c>
      <c r="J36" s="125" t="s">
        <v>148</v>
      </c>
      <c r="K36" s="125" t="s">
        <v>406</v>
      </c>
      <c r="L36" s="125" t="s">
        <v>172</v>
      </c>
      <c r="M36" s="125" t="s">
        <v>6</v>
      </c>
      <c r="N36" s="97" t="s">
        <v>654</v>
      </c>
      <c r="O36" s="97" t="s">
        <v>56</v>
      </c>
      <c r="P36" s="133">
        <v>41927</v>
      </c>
      <c r="Q36" s="97">
        <v>2313</v>
      </c>
      <c r="R36" s="105" t="s">
        <v>409</v>
      </c>
      <c r="S36" s="106" t="s">
        <v>655</v>
      </c>
      <c r="T36" s="142"/>
      <c r="U36" s="142"/>
      <c r="V36" s="142"/>
      <c r="W36" s="142"/>
      <c r="X36" s="142"/>
      <c r="Y36" s="126">
        <v>621</v>
      </c>
      <c r="Z36" s="134" t="s">
        <v>7</v>
      </c>
      <c r="AA36" s="126">
        <v>5296</v>
      </c>
      <c r="AB36" s="126">
        <v>5296</v>
      </c>
      <c r="AC36" s="127">
        <v>5296</v>
      </c>
      <c r="AD36" s="50" t="s">
        <v>144</v>
      </c>
    </row>
    <row r="37" spans="1:30" ht="354" customHeight="1">
      <c r="A37" s="108" t="s">
        <v>431</v>
      </c>
      <c r="B37" s="108" t="s">
        <v>51</v>
      </c>
      <c r="C37" s="314" t="s">
        <v>9</v>
      </c>
      <c r="D37" s="122" t="s">
        <v>302</v>
      </c>
      <c r="E37" s="97" t="s">
        <v>56</v>
      </c>
      <c r="F37" s="133">
        <v>40585</v>
      </c>
      <c r="G37" s="97">
        <v>408</v>
      </c>
      <c r="H37" s="97" t="s">
        <v>10</v>
      </c>
      <c r="I37" s="125" t="s">
        <v>150</v>
      </c>
      <c r="J37" s="125" t="s">
        <v>177</v>
      </c>
      <c r="K37" s="125" t="s">
        <v>121</v>
      </c>
      <c r="L37" s="125" t="s">
        <v>130</v>
      </c>
      <c r="M37" s="125" t="s">
        <v>656</v>
      </c>
      <c r="N37" s="97" t="s">
        <v>657</v>
      </c>
      <c r="O37" s="106" t="s">
        <v>55</v>
      </c>
      <c r="P37" s="133">
        <v>41925</v>
      </c>
      <c r="Q37" s="129" t="s">
        <v>658</v>
      </c>
      <c r="R37" s="106" t="s">
        <v>659</v>
      </c>
      <c r="S37" s="109" t="s">
        <v>152</v>
      </c>
      <c r="T37" s="143"/>
      <c r="U37" s="109"/>
      <c r="V37" s="109"/>
      <c r="W37" s="109"/>
      <c r="X37" s="109"/>
      <c r="Y37" s="126">
        <v>322</v>
      </c>
      <c r="Z37" s="122" t="s">
        <v>11</v>
      </c>
      <c r="AA37" s="126">
        <v>0</v>
      </c>
      <c r="AB37" s="126">
        <v>3000</v>
      </c>
      <c r="AC37" s="127">
        <v>3000</v>
      </c>
      <c r="AD37" s="50" t="s">
        <v>180</v>
      </c>
    </row>
    <row r="38" spans="1:30" ht="408" customHeight="1">
      <c r="A38" s="108" t="s">
        <v>431</v>
      </c>
      <c r="B38" s="108" t="s">
        <v>51</v>
      </c>
      <c r="C38" s="314" t="s">
        <v>785</v>
      </c>
      <c r="D38" s="122" t="s">
        <v>404</v>
      </c>
      <c r="E38" s="97" t="s">
        <v>56</v>
      </c>
      <c r="F38" s="133">
        <v>42160</v>
      </c>
      <c r="G38" s="97">
        <v>1268</v>
      </c>
      <c r="H38" s="97" t="s">
        <v>786</v>
      </c>
      <c r="I38" s="125" t="s">
        <v>184</v>
      </c>
      <c r="J38" s="125" t="s">
        <v>584</v>
      </c>
      <c r="K38" s="125" t="s">
        <v>406</v>
      </c>
      <c r="L38" s="125" t="s">
        <v>124</v>
      </c>
      <c r="M38" s="125" t="s">
        <v>787</v>
      </c>
      <c r="N38" s="97" t="s">
        <v>788</v>
      </c>
      <c r="O38" s="97" t="s">
        <v>56</v>
      </c>
      <c r="P38" s="133">
        <v>41927</v>
      </c>
      <c r="Q38" s="97">
        <v>2313</v>
      </c>
      <c r="R38" s="105" t="s">
        <v>409</v>
      </c>
      <c r="S38" s="106" t="s">
        <v>410</v>
      </c>
      <c r="T38" s="143"/>
      <c r="U38" s="109"/>
      <c r="V38" s="109"/>
      <c r="W38" s="109"/>
      <c r="X38" s="109"/>
      <c r="Y38" s="126">
        <v>244</v>
      </c>
      <c r="Z38" s="106" t="s">
        <v>444</v>
      </c>
      <c r="AA38" s="126">
        <v>2802.5</v>
      </c>
      <c r="AB38" s="126"/>
      <c r="AC38" s="127"/>
      <c r="AD38" s="107" t="s">
        <v>67</v>
      </c>
    </row>
    <row r="39" spans="1:30" ht="285.75" customHeight="1">
      <c r="A39" s="108" t="s">
        <v>431</v>
      </c>
      <c r="B39" s="108" t="s">
        <v>51</v>
      </c>
      <c r="C39" s="314" t="s">
        <v>583</v>
      </c>
      <c r="D39" s="122" t="s">
        <v>790</v>
      </c>
      <c r="E39" s="97" t="s">
        <v>56</v>
      </c>
      <c r="F39" s="132">
        <v>41551</v>
      </c>
      <c r="G39" s="110">
        <v>3641</v>
      </c>
      <c r="H39" s="111" t="s">
        <v>65</v>
      </c>
      <c r="I39" s="125" t="s">
        <v>184</v>
      </c>
      <c r="J39" s="125" t="s">
        <v>584</v>
      </c>
      <c r="K39" s="125" t="s">
        <v>560</v>
      </c>
      <c r="L39" s="125" t="s">
        <v>130</v>
      </c>
      <c r="M39" s="125" t="s">
        <v>660</v>
      </c>
      <c r="N39" s="110" t="s">
        <v>661</v>
      </c>
      <c r="O39" s="106" t="s">
        <v>55</v>
      </c>
      <c r="P39" s="133">
        <v>41926</v>
      </c>
      <c r="Q39" s="106">
        <v>2293</v>
      </c>
      <c r="R39" s="106" t="s">
        <v>262</v>
      </c>
      <c r="S39" s="106" t="s">
        <v>152</v>
      </c>
      <c r="T39" s="106"/>
      <c r="U39" s="106"/>
      <c r="V39" s="106"/>
      <c r="W39" s="106"/>
      <c r="X39" s="106"/>
      <c r="Y39" s="126">
        <v>810</v>
      </c>
      <c r="Z39" s="106" t="s">
        <v>64</v>
      </c>
      <c r="AA39" s="126">
        <v>300</v>
      </c>
      <c r="AB39" s="126">
        <v>300</v>
      </c>
      <c r="AC39" s="127">
        <v>300</v>
      </c>
      <c r="AD39" s="107" t="s">
        <v>12</v>
      </c>
    </row>
    <row r="40" spans="1:30" ht="210" customHeight="1">
      <c r="A40" s="108" t="s">
        <v>431</v>
      </c>
      <c r="B40" s="108" t="s">
        <v>51</v>
      </c>
      <c r="C40" s="314" t="s">
        <v>13</v>
      </c>
      <c r="D40" s="122" t="s">
        <v>66</v>
      </c>
      <c r="E40" s="97" t="s">
        <v>119</v>
      </c>
      <c r="F40" s="133">
        <v>39721</v>
      </c>
      <c r="G40" s="97">
        <v>668</v>
      </c>
      <c r="H40" s="112" t="s">
        <v>14</v>
      </c>
      <c r="I40" s="125" t="s">
        <v>177</v>
      </c>
      <c r="J40" s="125" t="s">
        <v>15</v>
      </c>
      <c r="K40" s="125" t="s">
        <v>129</v>
      </c>
      <c r="L40" s="125" t="s">
        <v>130</v>
      </c>
      <c r="M40" s="125" t="s">
        <v>149</v>
      </c>
      <c r="N40" s="97" t="s">
        <v>331</v>
      </c>
      <c r="O40" s="106" t="s">
        <v>55</v>
      </c>
      <c r="P40" s="133">
        <v>41925</v>
      </c>
      <c r="Q40" s="113" t="s">
        <v>457</v>
      </c>
      <c r="R40" s="106" t="s">
        <v>662</v>
      </c>
      <c r="S40" s="106" t="s">
        <v>152</v>
      </c>
      <c r="T40" s="99"/>
      <c r="U40" s="106"/>
      <c r="V40" s="106"/>
      <c r="W40" s="106"/>
      <c r="X40" s="106"/>
      <c r="Y40" s="126">
        <v>244</v>
      </c>
      <c r="Z40" s="106" t="s">
        <v>444</v>
      </c>
      <c r="AA40" s="126">
        <v>490</v>
      </c>
      <c r="AB40" s="126">
        <v>490</v>
      </c>
      <c r="AC40" s="127">
        <v>490</v>
      </c>
      <c r="AD40" s="107" t="s">
        <v>67</v>
      </c>
    </row>
    <row r="41" spans="1:30" ht="27" customHeight="1">
      <c r="A41" s="890">
        <v>703</v>
      </c>
      <c r="B41" s="893" t="s">
        <v>51</v>
      </c>
      <c r="C41" s="895" t="s">
        <v>181</v>
      </c>
      <c r="D41" s="315" t="s">
        <v>142</v>
      </c>
      <c r="E41" s="114"/>
      <c r="F41" s="115"/>
      <c r="G41" s="116"/>
      <c r="H41" s="114"/>
      <c r="I41" s="117"/>
      <c r="J41" s="118"/>
      <c r="K41" s="117"/>
      <c r="L41" s="117"/>
      <c r="M41" s="117"/>
      <c r="N41" s="114"/>
      <c r="O41" s="114"/>
      <c r="P41" s="115"/>
      <c r="Q41" s="116"/>
      <c r="R41" s="114"/>
      <c r="S41" s="119"/>
      <c r="T41" s="119"/>
      <c r="U41" s="119"/>
      <c r="V41" s="114"/>
      <c r="W41" s="119"/>
      <c r="X41" s="119"/>
      <c r="Y41" s="117"/>
      <c r="Z41" s="114"/>
      <c r="AA41" s="120">
        <f>AA42+AA43</f>
        <v>94601.09568999999</v>
      </c>
      <c r="AB41" s="120">
        <f>AB42+AB43</f>
        <v>91307.7</v>
      </c>
      <c r="AC41" s="120">
        <f>AC42+AC43</f>
        <v>91307.7</v>
      </c>
      <c r="AD41" s="114"/>
    </row>
    <row r="42" spans="1:30" ht="48.75" customHeight="1">
      <c r="A42" s="890"/>
      <c r="B42" s="893"/>
      <c r="C42" s="895"/>
      <c r="D42" s="316" t="s">
        <v>143</v>
      </c>
      <c r="E42" s="114"/>
      <c r="F42" s="115"/>
      <c r="G42" s="116"/>
      <c r="H42" s="114"/>
      <c r="I42" s="117"/>
      <c r="J42" s="118"/>
      <c r="K42" s="117"/>
      <c r="L42" s="117"/>
      <c r="M42" s="117"/>
      <c r="N42" s="114"/>
      <c r="O42" s="114"/>
      <c r="P42" s="115"/>
      <c r="Q42" s="116"/>
      <c r="R42" s="114"/>
      <c r="S42" s="119"/>
      <c r="T42" s="119"/>
      <c r="U42" s="119"/>
      <c r="V42" s="114"/>
      <c r="W42" s="119"/>
      <c r="X42" s="119"/>
      <c r="Y42" s="117"/>
      <c r="Z42" s="114"/>
      <c r="AA42" s="120">
        <v>0</v>
      </c>
      <c r="AB42" s="120">
        <v>0</v>
      </c>
      <c r="AC42" s="120">
        <v>0</v>
      </c>
      <c r="AD42" s="114"/>
    </row>
    <row r="43" spans="1:30" ht="36" customHeight="1">
      <c r="A43" s="890"/>
      <c r="B43" s="893"/>
      <c r="C43" s="895"/>
      <c r="D43" s="317" t="s">
        <v>156</v>
      </c>
      <c r="E43" s="101"/>
      <c r="F43" s="101"/>
      <c r="G43" s="101"/>
      <c r="H43" s="101"/>
      <c r="I43" s="102"/>
      <c r="J43" s="102"/>
      <c r="K43" s="102"/>
      <c r="L43" s="102"/>
      <c r="M43" s="102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  <c r="Z43" s="101"/>
      <c r="AA43" s="103">
        <f>SUM(AA10:AA40)</f>
        <v>94601.09568999999</v>
      </c>
      <c r="AB43" s="103">
        <f>SUM(AB10:AB40)</f>
        <v>91307.7</v>
      </c>
      <c r="AC43" s="103">
        <f>SUM(AC10:AC40)</f>
        <v>91307.7</v>
      </c>
      <c r="AD43" s="101"/>
    </row>
    <row r="44" spans="1:30" ht="354" customHeight="1">
      <c r="A44" s="108" t="s">
        <v>431</v>
      </c>
      <c r="B44" s="108" t="s">
        <v>51</v>
      </c>
      <c r="C44" s="113" t="s">
        <v>16</v>
      </c>
      <c r="D44" s="122" t="s">
        <v>17</v>
      </c>
      <c r="E44" s="97" t="s">
        <v>54</v>
      </c>
      <c r="F44" s="133">
        <v>39381</v>
      </c>
      <c r="G44" s="97">
        <v>2599</v>
      </c>
      <c r="H44" s="97" t="s">
        <v>18</v>
      </c>
      <c r="I44" s="125" t="s">
        <v>122</v>
      </c>
      <c r="J44" s="125" t="s">
        <v>116</v>
      </c>
      <c r="K44" s="125" t="s">
        <v>406</v>
      </c>
      <c r="L44" s="125" t="s">
        <v>124</v>
      </c>
      <c r="M44" s="125" t="s">
        <v>19</v>
      </c>
      <c r="N44" s="97" t="s">
        <v>663</v>
      </c>
      <c r="O44" s="97" t="s">
        <v>56</v>
      </c>
      <c r="P44" s="133">
        <v>41927</v>
      </c>
      <c r="Q44" s="97">
        <v>2313</v>
      </c>
      <c r="R44" s="105" t="s">
        <v>409</v>
      </c>
      <c r="S44" s="106" t="s">
        <v>410</v>
      </c>
      <c r="T44" s="99"/>
      <c r="U44" s="106"/>
      <c r="V44" s="106"/>
      <c r="W44" s="106"/>
      <c r="X44" s="106"/>
      <c r="Y44" s="126">
        <v>244</v>
      </c>
      <c r="Z44" s="106" t="s">
        <v>444</v>
      </c>
      <c r="AA44" s="126">
        <v>0</v>
      </c>
      <c r="AB44" s="126">
        <v>62.1</v>
      </c>
      <c r="AC44" s="127">
        <v>0</v>
      </c>
      <c r="AD44" s="107" t="s">
        <v>134</v>
      </c>
    </row>
    <row r="45" spans="1:30" ht="93.75" customHeight="1">
      <c r="A45" s="896" t="s">
        <v>431</v>
      </c>
      <c r="B45" s="896" t="s">
        <v>51</v>
      </c>
      <c r="C45" s="896" t="s">
        <v>20</v>
      </c>
      <c r="D45" s="898" t="s">
        <v>21</v>
      </c>
      <c r="E45" s="670" t="s">
        <v>54</v>
      </c>
      <c r="F45" s="675">
        <v>39381</v>
      </c>
      <c r="G45" s="670">
        <v>2597</v>
      </c>
      <c r="H45" s="670" t="s">
        <v>18</v>
      </c>
      <c r="I45" s="671" t="s">
        <v>122</v>
      </c>
      <c r="J45" s="681" t="s">
        <v>558</v>
      </c>
      <c r="K45" s="681" t="s">
        <v>406</v>
      </c>
      <c r="L45" s="681" t="s">
        <v>124</v>
      </c>
      <c r="M45" s="681" t="s">
        <v>22</v>
      </c>
      <c r="N45" s="898" t="s">
        <v>664</v>
      </c>
      <c r="O45" s="715" t="s">
        <v>119</v>
      </c>
      <c r="P45" s="902">
        <v>36944</v>
      </c>
      <c r="Q45" s="667">
        <v>1219</v>
      </c>
      <c r="R45" s="715" t="s">
        <v>68</v>
      </c>
      <c r="S45" s="889" t="s">
        <v>152</v>
      </c>
      <c r="T45" s="882"/>
      <c r="U45" s="889"/>
      <c r="V45" s="889"/>
      <c r="W45" s="889"/>
      <c r="X45" s="889"/>
      <c r="Y45" s="126">
        <v>121</v>
      </c>
      <c r="Z45" s="106" t="s">
        <v>163</v>
      </c>
      <c r="AA45" s="131">
        <f>3155.9</f>
        <v>3155.9</v>
      </c>
      <c r="AB45" s="126">
        <v>3166</v>
      </c>
      <c r="AC45" s="126">
        <v>3166</v>
      </c>
      <c r="AD45" s="107" t="s">
        <v>133</v>
      </c>
    </row>
    <row r="46" spans="1:30" ht="96" customHeight="1">
      <c r="A46" s="896"/>
      <c r="B46" s="896"/>
      <c r="C46" s="896"/>
      <c r="D46" s="898"/>
      <c r="E46" s="670"/>
      <c r="F46" s="675"/>
      <c r="G46" s="670"/>
      <c r="H46" s="670"/>
      <c r="I46" s="672"/>
      <c r="J46" s="681"/>
      <c r="K46" s="681"/>
      <c r="L46" s="681"/>
      <c r="M46" s="681"/>
      <c r="N46" s="898"/>
      <c r="O46" s="740"/>
      <c r="P46" s="903"/>
      <c r="Q46" s="668"/>
      <c r="R46" s="740"/>
      <c r="S46" s="889"/>
      <c r="T46" s="882"/>
      <c r="U46" s="889"/>
      <c r="V46" s="889"/>
      <c r="W46" s="889"/>
      <c r="X46" s="889"/>
      <c r="Y46" s="126">
        <v>122</v>
      </c>
      <c r="Z46" s="106" t="s">
        <v>32</v>
      </c>
      <c r="AA46" s="131">
        <v>2.1</v>
      </c>
      <c r="AB46" s="126">
        <v>3</v>
      </c>
      <c r="AC46" s="126">
        <v>3</v>
      </c>
      <c r="AD46" s="129" t="s">
        <v>133</v>
      </c>
    </row>
    <row r="47" spans="1:30" ht="122.25" customHeight="1">
      <c r="A47" s="896"/>
      <c r="B47" s="896"/>
      <c r="C47" s="896"/>
      <c r="D47" s="898"/>
      <c r="E47" s="670"/>
      <c r="F47" s="675"/>
      <c r="G47" s="670"/>
      <c r="H47" s="670"/>
      <c r="I47" s="673"/>
      <c r="J47" s="681"/>
      <c r="K47" s="681"/>
      <c r="L47" s="681"/>
      <c r="M47" s="681"/>
      <c r="N47" s="898"/>
      <c r="O47" s="716"/>
      <c r="P47" s="904"/>
      <c r="Q47" s="669"/>
      <c r="R47" s="716"/>
      <c r="S47" s="889"/>
      <c r="T47" s="882"/>
      <c r="U47" s="889"/>
      <c r="V47" s="889"/>
      <c r="W47" s="889"/>
      <c r="X47" s="889"/>
      <c r="Y47" s="126">
        <v>244</v>
      </c>
      <c r="Z47" s="106" t="s">
        <v>444</v>
      </c>
      <c r="AA47" s="131">
        <v>474</v>
      </c>
      <c r="AB47" s="126">
        <v>731</v>
      </c>
      <c r="AC47" s="126">
        <v>731</v>
      </c>
      <c r="AD47" s="107" t="s">
        <v>134</v>
      </c>
    </row>
    <row r="48" spans="1:30" ht="273" customHeight="1">
      <c r="A48" s="650" t="s">
        <v>431</v>
      </c>
      <c r="B48" s="650" t="s">
        <v>51</v>
      </c>
      <c r="C48" s="905" t="s">
        <v>23</v>
      </c>
      <c r="D48" s="535" t="s">
        <v>24</v>
      </c>
      <c r="E48" s="640" t="s">
        <v>69</v>
      </c>
      <c r="F48" s="646">
        <v>39381</v>
      </c>
      <c r="G48" s="660">
        <v>2601</v>
      </c>
      <c r="H48" s="660" t="s">
        <v>25</v>
      </c>
      <c r="I48" s="648" t="s">
        <v>150</v>
      </c>
      <c r="J48" s="648" t="s">
        <v>177</v>
      </c>
      <c r="K48" s="648" t="s">
        <v>406</v>
      </c>
      <c r="L48" s="648" t="s">
        <v>124</v>
      </c>
      <c r="M48" s="648" t="s">
        <v>26</v>
      </c>
      <c r="N48" s="660" t="s">
        <v>665</v>
      </c>
      <c r="O48" s="640" t="s">
        <v>54</v>
      </c>
      <c r="P48" s="646">
        <v>40309</v>
      </c>
      <c r="Q48" s="642">
        <v>966</v>
      </c>
      <c r="R48" s="535" t="s">
        <v>27</v>
      </c>
      <c r="S48" s="1033" t="s">
        <v>152</v>
      </c>
      <c r="T48" s="1035"/>
      <c r="U48" s="1033"/>
      <c r="V48" s="1033"/>
      <c r="W48" s="1033"/>
      <c r="X48" s="1033"/>
      <c r="Y48" s="1027">
        <v>322</v>
      </c>
      <c r="Z48" s="642" t="s">
        <v>11</v>
      </c>
      <c r="AA48" s="1027">
        <v>0</v>
      </c>
      <c r="AB48" s="1027">
        <v>2365.92</v>
      </c>
      <c r="AC48" s="1029">
        <v>2365.92</v>
      </c>
      <c r="AD48" s="1031" t="s">
        <v>180</v>
      </c>
    </row>
    <row r="49" spans="1:30" ht="81.75" customHeight="1">
      <c r="A49" s="652"/>
      <c r="B49" s="652"/>
      <c r="C49" s="906"/>
      <c r="D49" s="563"/>
      <c r="E49" s="641"/>
      <c r="F49" s="647"/>
      <c r="G49" s="662"/>
      <c r="H49" s="662"/>
      <c r="I49" s="649"/>
      <c r="J49" s="649"/>
      <c r="K49" s="649"/>
      <c r="L49" s="649"/>
      <c r="M49" s="649"/>
      <c r="N49" s="662"/>
      <c r="O49" s="641"/>
      <c r="P49" s="647"/>
      <c r="Q49" s="643"/>
      <c r="R49" s="563"/>
      <c r="S49" s="1034"/>
      <c r="T49" s="1036"/>
      <c r="U49" s="1034"/>
      <c r="V49" s="1034"/>
      <c r="W49" s="1034"/>
      <c r="X49" s="1034"/>
      <c r="Y49" s="1028"/>
      <c r="Z49" s="643"/>
      <c r="AA49" s="1028"/>
      <c r="AB49" s="1028"/>
      <c r="AC49" s="1030"/>
      <c r="AD49" s="1032"/>
    </row>
    <row r="50" spans="1:30" ht="93.75" customHeight="1">
      <c r="A50" s="896" t="s">
        <v>431</v>
      </c>
      <c r="B50" s="896" t="s">
        <v>51</v>
      </c>
      <c r="C50" s="896" t="s">
        <v>28</v>
      </c>
      <c r="D50" s="674" t="s">
        <v>70</v>
      </c>
      <c r="E50" s="674" t="s">
        <v>71</v>
      </c>
      <c r="F50" s="901" t="s">
        <v>29</v>
      </c>
      <c r="G50" s="674">
        <v>2593</v>
      </c>
      <c r="H50" s="674" t="s">
        <v>30</v>
      </c>
      <c r="I50" s="666" t="s">
        <v>122</v>
      </c>
      <c r="J50" s="666" t="s">
        <v>184</v>
      </c>
      <c r="K50" s="666" t="s">
        <v>406</v>
      </c>
      <c r="L50" s="666" t="s">
        <v>124</v>
      </c>
      <c r="M50" s="666" t="s">
        <v>31</v>
      </c>
      <c r="N50" s="899" t="s">
        <v>666</v>
      </c>
      <c r="O50" s="640" t="s">
        <v>56</v>
      </c>
      <c r="P50" s="646">
        <v>41927</v>
      </c>
      <c r="Q50" s="640">
        <v>2313</v>
      </c>
      <c r="R50" s="660" t="s">
        <v>409</v>
      </c>
      <c r="S50" s="642" t="s">
        <v>410</v>
      </c>
      <c r="T50" s="674"/>
      <c r="U50" s="674"/>
      <c r="V50" s="674"/>
      <c r="W50" s="674"/>
      <c r="X50" s="674"/>
      <c r="Y50" s="126">
        <v>121</v>
      </c>
      <c r="Z50" s="106" t="s">
        <v>163</v>
      </c>
      <c r="AA50" s="126">
        <v>667.5</v>
      </c>
      <c r="AB50" s="126">
        <v>701.5</v>
      </c>
      <c r="AC50" s="126">
        <v>701.5</v>
      </c>
      <c r="AD50" s="107" t="s">
        <v>133</v>
      </c>
    </row>
    <row r="51" spans="1:30" ht="183" customHeight="1">
      <c r="A51" s="896"/>
      <c r="B51" s="896"/>
      <c r="C51" s="896"/>
      <c r="D51" s="674"/>
      <c r="E51" s="674"/>
      <c r="F51" s="901"/>
      <c r="G51" s="674"/>
      <c r="H51" s="674"/>
      <c r="I51" s="666"/>
      <c r="J51" s="666"/>
      <c r="K51" s="666"/>
      <c r="L51" s="666"/>
      <c r="M51" s="666"/>
      <c r="N51" s="899"/>
      <c r="O51" s="641"/>
      <c r="P51" s="647"/>
      <c r="Q51" s="641"/>
      <c r="R51" s="662"/>
      <c r="S51" s="643"/>
      <c r="T51" s="674"/>
      <c r="U51" s="674"/>
      <c r="V51" s="674"/>
      <c r="W51" s="674"/>
      <c r="X51" s="674"/>
      <c r="Y51" s="126">
        <v>244</v>
      </c>
      <c r="Z51" s="44" t="s">
        <v>160</v>
      </c>
      <c r="AA51" s="126">
        <v>112</v>
      </c>
      <c r="AB51" s="126">
        <v>117</v>
      </c>
      <c r="AC51" s="127">
        <v>117</v>
      </c>
      <c r="AD51" s="44" t="s">
        <v>134</v>
      </c>
    </row>
    <row r="52" spans="1:30" ht="297" customHeight="1">
      <c r="A52" s="896" t="s">
        <v>431</v>
      </c>
      <c r="B52" s="896" t="s">
        <v>51</v>
      </c>
      <c r="C52" s="900" t="s">
        <v>33</v>
      </c>
      <c r="D52" s="898" t="s">
        <v>72</v>
      </c>
      <c r="E52" s="97" t="s">
        <v>56</v>
      </c>
      <c r="F52" s="135" t="s">
        <v>34</v>
      </c>
      <c r="G52" s="97">
        <v>1481</v>
      </c>
      <c r="H52" s="97" t="s">
        <v>73</v>
      </c>
      <c r="I52" s="125" t="s">
        <v>184</v>
      </c>
      <c r="J52" s="125" t="s">
        <v>116</v>
      </c>
      <c r="K52" s="125" t="s">
        <v>406</v>
      </c>
      <c r="L52" s="125" t="s">
        <v>124</v>
      </c>
      <c r="M52" s="125" t="s">
        <v>35</v>
      </c>
      <c r="N52" s="97" t="s">
        <v>667</v>
      </c>
      <c r="O52" s="97" t="s">
        <v>56</v>
      </c>
      <c r="P52" s="133">
        <v>41927</v>
      </c>
      <c r="Q52" s="97">
        <v>2313</v>
      </c>
      <c r="R52" s="105" t="s">
        <v>409</v>
      </c>
      <c r="S52" s="106" t="s">
        <v>410</v>
      </c>
      <c r="T52" s="99"/>
      <c r="U52" s="138"/>
      <c r="V52" s="138"/>
      <c r="W52" s="138"/>
      <c r="X52" s="138"/>
      <c r="Y52" s="126">
        <v>810</v>
      </c>
      <c r="Z52" s="106" t="s">
        <v>74</v>
      </c>
      <c r="AA52" s="126">
        <v>59.6</v>
      </c>
      <c r="AB52" s="126">
        <v>33</v>
      </c>
      <c r="AC52" s="127">
        <v>30</v>
      </c>
      <c r="AD52" s="50" t="s">
        <v>12</v>
      </c>
    </row>
    <row r="53" spans="1:30" ht="292.5" customHeight="1">
      <c r="A53" s="896"/>
      <c r="B53" s="896"/>
      <c r="C53" s="900"/>
      <c r="D53" s="898"/>
      <c r="E53" s="97" t="s">
        <v>56</v>
      </c>
      <c r="F53" s="135" t="s">
        <v>34</v>
      </c>
      <c r="G53" s="97">
        <v>1481</v>
      </c>
      <c r="H53" s="97" t="s">
        <v>73</v>
      </c>
      <c r="I53" s="125" t="s">
        <v>184</v>
      </c>
      <c r="J53" s="125" t="s">
        <v>116</v>
      </c>
      <c r="K53" s="125" t="s">
        <v>406</v>
      </c>
      <c r="L53" s="125" t="s">
        <v>124</v>
      </c>
      <c r="M53" s="125" t="s">
        <v>36</v>
      </c>
      <c r="N53" s="97" t="s">
        <v>667</v>
      </c>
      <c r="O53" s="97" t="s">
        <v>56</v>
      </c>
      <c r="P53" s="310">
        <v>41927</v>
      </c>
      <c r="Q53" s="130">
        <v>2313</v>
      </c>
      <c r="R53" s="312" t="s">
        <v>409</v>
      </c>
      <c r="S53" s="144" t="s">
        <v>410</v>
      </c>
      <c r="T53" s="136"/>
      <c r="U53" s="137"/>
      <c r="V53" s="137"/>
      <c r="W53" s="137"/>
      <c r="X53" s="137"/>
      <c r="Y53" s="126">
        <v>810</v>
      </c>
      <c r="Z53" s="106" t="s">
        <v>75</v>
      </c>
      <c r="AA53" s="139">
        <v>16.3</v>
      </c>
      <c r="AB53" s="139">
        <v>15.16</v>
      </c>
      <c r="AC53" s="140">
        <v>15</v>
      </c>
      <c r="AD53" s="107" t="s">
        <v>12</v>
      </c>
    </row>
    <row r="54" spans="1:30" ht="114.75" customHeight="1">
      <c r="A54" s="896" t="s">
        <v>431</v>
      </c>
      <c r="B54" s="896" t="s">
        <v>51</v>
      </c>
      <c r="C54" s="897" t="s">
        <v>37</v>
      </c>
      <c r="D54" s="898" t="s">
        <v>76</v>
      </c>
      <c r="E54" s="670" t="s">
        <v>54</v>
      </c>
      <c r="F54" s="675">
        <v>39381</v>
      </c>
      <c r="G54" s="670">
        <v>2595</v>
      </c>
      <c r="H54" s="670" t="s">
        <v>77</v>
      </c>
      <c r="I54" s="681" t="s">
        <v>122</v>
      </c>
      <c r="J54" s="681" t="s">
        <v>184</v>
      </c>
      <c r="K54" s="681" t="s">
        <v>406</v>
      </c>
      <c r="L54" s="681" t="s">
        <v>124</v>
      </c>
      <c r="M54" s="681" t="s">
        <v>38</v>
      </c>
      <c r="N54" s="670" t="s">
        <v>668</v>
      </c>
      <c r="O54" s="884" t="s">
        <v>55</v>
      </c>
      <c r="P54" s="675">
        <v>40884</v>
      </c>
      <c r="Q54" s="885">
        <v>3492</v>
      </c>
      <c r="R54" s="889" t="s">
        <v>78</v>
      </c>
      <c r="S54" s="884" t="s">
        <v>152</v>
      </c>
      <c r="T54" s="883"/>
      <c r="U54" s="883"/>
      <c r="V54" s="883"/>
      <c r="W54" s="883"/>
      <c r="X54" s="883"/>
      <c r="Y54" s="100">
        <v>121</v>
      </c>
      <c r="Z54" s="106" t="s">
        <v>163</v>
      </c>
      <c r="AA54" s="126">
        <v>701.5</v>
      </c>
      <c r="AB54" s="126">
        <v>738.5</v>
      </c>
      <c r="AC54" s="126">
        <v>738.5</v>
      </c>
      <c r="AD54" s="107" t="s">
        <v>133</v>
      </c>
    </row>
    <row r="55" spans="1:30" ht="174" customHeight="1">
      <c r="A55" s="896"/>
      <c r="B55" s="896"/>
      <c r="C55" s="897"/>
      <c r="D55" s="898"/>
      <c r="E55" s="670"/>
      <c r="F55" s="675"/>
      <c r="G55" s="670"/>
      <c r="H55" s="670"/>
      <c r="I55" s="681"/>
      <c r="J55" s="681"/>
      <c r="K55" s="681"/>
      <c r="L55" s="681"/>
      <c r="M55" s="681"/>
      <c r="N55" s="670"/>
      <c r="O55" s="884"/>
      <c r="P55" s="675"/>
      <c r="Q55" s="885"/>
      <c r="R55" s="889"/>
      <c r="S55" s="884"/>
      <c r="T55" s="883"/>
      <c r="U55" s="883"/>
      <c r="V55" s="883"/>
      <c r="W55" s="883"/>
      <c r="X55" s="883"/>
      <c r="Y55" s="100">
        <v>244</v>
      </c>
      <c r="Z55" s="106" t="s">
        <v>444</v>
      </c>
      <c r="AA55" s="126">
        <v>122.5</v>
      </c>
      <c r="AB55" s="126">
        <v>122.5</v>
      </c>
      <c r="AC55" s="126">
        <v>122.5</v>
      </c>
      <c r="AD55" s="107" t="s">
        <v>134</v>
      </c>
    </row>
    <row r="56" spans="1:30" ht="23.25" customHeight="1">
      <c r="A56" s="890">
        <v>703</v>
      </c>
      <c r="B56" s="893" t="s">
        <v>51</v>
      </c>
      <c r="C56" s="895" t="s">
        <v>530</v>
      </c>
      <c r="D56" s="315" t="s">
        <v>142</v>
      </c>
      <c r="E56" s="1"/>
      <c r="F56" s="1"/>
      <c r="G56" s="1"/>
      <c r="H56" s="1"/>
      <c r="I56" s="117"/>
      <c r="J56" s="118"/>
      <c r="K56" s="117"/>
      <c r="L56" s="117"/>
      <c r="M56" s="117"/>
      <c r="N56" s="114"/>
      <c r="O56" s="114"/>
      <c r="P56" s="115"/>
      <c r="Q56" s="116"/>
      <c r="R56" s="114"/>
      <c r="S56" s="119"/>
      <c r="T56" s="119"/>
      <c r="U56" s="119"/>
      <c r="V56" s="114"/>
      <c r="W56" s="119"/>
      <c r="X56" s="119"/>
      <c r="Y56" s="117"/>
      <c r="Z56" s="114"/>
      <c r="AA56" s="373">
        <f>AA57+AA58</f>
        <v>5311.400000000001</v>
      </c>
      <c r="AB56" s="373">
        <f>AB57+AB58</f>
        <v>8055.68</v>
      </c>
      <c r="AC56" s="373">
        <f>AC57+AC58</f>
        <v>7990.42</v>
      </c>
      <c r="AD56" s="114"/>
    </row>
    <row r="57" spans="1:30" ht="42.75" customHeight="1">
      <c r="A57" s="890"/>
      <c r="B57" s="893"/>
      <c r="C57" s="895"/>
      <c r="D57" s="316" t="s">
        <v>143</v>
      </c>
      <c r="E57" s="1"/>
      <c r="F57" s="1"/>
      <c r="G57" s="1"/>
      <c r="H57" s="1"/>
      <c r="I57" s="117"/>
      <c r="J57" s="118"/>
      <c r="K57" s="117"/>
      <c r="L57" s="117"/>
      <c r="M57" s="117"/>
      <c r="N57" s="114"/>
      <c r="O57" s="114"/>
      <c r="P57" s="115"/>
      <c r="Q57" s="116"/>
      <c r="R57" s="114"/>
      <c r="S57" s="119"/>
      <c r="T57" s="119"/>
      <c r="U57" s="119"/>
      <c r="V57" s="114"/>
      <c r="W57" s="119"/>
      <c r="X57" s="119"/>
      <c r="Y57" s="117"/>
      <c r="Z57" s="114"/>
      <c r="AA57" s="373">
        <f>AA44+AA45+AA46+AA47+AA50+AA51+AA52+AA53+AA54+AA55+AA48</f>
        <v>5311.400000000001</v>
      </c>
      <c r="AB57" s="373">
        <f>AB44+AB45+AB46+AB47+AB50+AB51+AB52+AB53+AB54+AB55+AB48</f>
        <v>8055.68</v>
      </c>
      <c r="AC57" s="373">
        <f>AC44+AC45+AC46+AC47+AC50+AC51+AC52+AC53+AC54+AC55+AC48</f>
        <v>7990.42</v>
      </c>
      <c r="AD57" s="114"/>
    </row>
    <row r="58" spans="1:30" ht="31.5" customHeight="1">
      <c r="A58" s="890"/>
      <c r="B58" s="893"/>
      <c r="C58" s="895"/>
      <c r="D58" s="317" t="s">
        <v>156</v>
      </c>
      <c r="E58" s="101"/>
      <c r="F58" s="101"/>
      <c r="G58" s="101"/>
      <c r="H58" s="101"/>
      <c r="I58" s="102"/>
      <c r="J58" s="102"/>
      <c r="K58" s="102"/>
      <c r="L58" s="102"/>
      <c r="M58" s="102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2"/>
      <c r="Z58" s="101"/>
      <c r="AA58" s="103">
        <v>0</v>
      </c>
      <c r="AB58" s="103">
        <v>0</v>
      </c>
      <c r="AC58" s="103">
        <v>0</v>
      </c>
      <c r="AD58" s="101"/>
    </row>
    <row r="59" spans="1:30" ht="75" customHeight="1">
      <c r="A59" s="650" t="s">
        <v>431</v>
      </c>
      <c r="B59" s="650" t="s">
        <v>51</v>
      </c>
      <c r="C59" s="650" t="s">
        <v>39</v>
      </c>
      <c r="D59" s="653" t="s">
        <v>40</v>
      </c>
      <c r="E59" s="640" t="s">
        <v>119</v>
      </c>
      <c r="F59" s="646">
        <v>41569</v>
      </c>
      <c r="G59" s="640">
        <v>449</v>
      </c>
      <c r="H59" s="640" t="s">
        <v>79</v>
      </c>
      <c r="I59" s="648" t="s">
        <v>150</v>
      </c>
      <c r="J59" s="648" t="s">
        <v>122</v>
      </c>
      <c r="K59" s="648" t="s">
        <v>584</v>
      </c>
      <c r="L59" s="648" t="s">
        <v>130</v>
      </c>
      <c r="M59" s="648" t="s">
        <v>41</v>
      </c>
      <c r="N59" s="640" t="s">
        <v>669</v>
      </c>
      <c r="O59" s="640" t="s">
        <v>69</v>
      </c>
      <c r="P59" s="646">
        <v>41926</v>
      </c>
      <c r="Q59" s="640">
        <v>2294</v>
      </c>
      <c r="R59" s="640" t="s">
        <v>419</v>
      </c>
      <c r="S59" s="642" t="s">
        <v>152</v>
      </c>
      <c r="T59" s="644"/>
      <c r="U59" s="644"/>
      <c r="V59" s="644"/>
      <c r="W59" s="644"/>
      <c r="X59" s="644"/>
      <c r="Y59" s="313">
        <v>244</v>
      </c>
      <c r="Z59" s="106" t="s">
        <v>444</v>
      </c>
      <c r="AA59" s="126">
        <v>50</v>
      </c>
      <c r="AB59" s="126">
        <v>50</v>
      </c>
      <c r="AC59" s="126">
        <v>50</v>
      </c>
      <c r="AD59" s="107" t="s">
        <v>134</v>
      </c>
    </row>
    <row r="60" spans="1:30" ht="158.25" customHeight="1">
      <c r="A60" s="651"/>
      <c r="B60" s="651"/>
      <c r="C60" s="651"/>
      <c r="D60" s="654"/>
      <c r="E60" s="641"/>
      <c r="F60" s="647"/>
      <c r="G60" s="641"/>
      <c r="H60" s="641"/>
      <c r="I60" s="649"/>
      <c r="J60" s="649"/>
      <c r="K60" s="649"/>
      <c r="L60" s="649"/>
      <c r="M60" s="649"/>
      <c r="N60" s="641"/>
      <c r="O60" s="641"/>
      <c r="P60" s="647"/>
      <c r="Q60" s="641"/>
      <c r="R60" s="641"/>
      <c r="S60" s="643"/>
      <c r="T60" s="645"/>
      <c r="U60" s="645"/>
      <c r="V60" s="645"/>
      <c r="W60" s="645"/>
      <c r="X60" s="645"/>
      <c r="Y60" s="126">
        <v>321</v>
      </c>
      <c r="Z60" s="50" t="s">
        <v>42</v>
      </c>
      <c r="AA60" s="126">
        <v>5950</v>
      </c>
      <c r="AB60" s="126">
        <v>5950</v>
      </c>
      <c r="AC60" s="127">
        <v>5950</v>
      </c>
      <c r="AD60" s="123" t="s">
        <v>180</v>
      </c>
    </row>
    <row r="61" spans="1:30" ht="113.25" customHeight="1">
      <c r="A61" s="651"/>
      <c r="B61" s="651"/>
      <c r="C61" s="651"/>
      <c r="D61" s="654"/>
      <c r="E61" s="640" t="s">
        <v>199</v>
      </c>
      <c r="F61" s="656" t="s">
        <v>525</v>
      </c>
      <c r="G61" s="640">
        <v>4642</v>
      </c>
      <c r="H61" s="640" t="s">
        <v>198</v>
      </c>
      <c r="I61" s="648" t="s">
        <v>150</v>
      </c>
      <c r="J61" s="648" t="s">
        <v>177</v>
      </c>
      <c r="K61" s="648" t="s">
        <v>584</v>
      </c>
      <c r="L61" s="648" t="s">
        <v>130</v>
      </c>
      <c r="M61" s="648" t="s">
        <v>149</v>
      </c>
      <c r="N61" s="640" t="s">
        <v>670</v>
      </c>
      <c r="O61" s="640" t="s">
        <v>69</v>
      </c>
      <c r="P61" s="646">
        <v>41926</v>
      </c>
      <c r="Q61" s="640">
        <v>2294</v>
      </c>
      <c r="R61" s="640" t="s">
        <v>419</v>
      </c>
      <c r="S61" s="642" t="s">
        <v>152</v>
      </c>
      <c r="T61" s="644"/>
      <c r="U61" s="644"/>
      <c r="V61" s="644"/>
      <c r="W61" s="644"/>
      <c r="X61" s="644"/>
      <c r="Y61" s="126">
        <v>244</v>
      </c>
      <c r="Z61" s="106" t="s">
        <v>444</v>
      </c>
      <c r="AA61" s="126">
        <v>145</v>
      </c>
      <c r="AB61" s="126">
        <v>115</v>
      </c>
      <c r="AC61" s="126">
        <v>115</v>
      </c>
      <c r="AD61" s="107" t="s">
        <v>134</v>
      </c>
    </row>
    <row r="62" spans="1:30" ht="87" customHeight="1">
      <c r="A62" s="651"/>
      <c r="B62" s="651"/>
      <c r="C62" s="651"/>
      <c r="D62" s="654"/>
      <c r="E62" s="641"/>
      <c r="F62" s="657"/>
      <c r="G62" s="641"/>
      <c r="H62" s="641"/>
      <c r="I62" s="649"/>
      <c r="J62" s="649"/>
      <c r="K62" s="649"/>
      <c r="L62" s="649"/>
      <c r="M62" s="649"/>
      <c r="N62" s="641"/>
      <c r="O62" s="641"/>
      <c r="P62" s="647"/>
      <c r="Q62" s="641"/>
      <c r="R62" s="641"/>
      <c r="S62" s="643"/>
      <c r="T62" s="645"/>
      <c r="U62" s="645"/>
      <c r="V62" s="645"/>
      <c r="W62" s="645"/>
      <c r="X62" s="645"/>
      <c r="Y62" s="126">
        <v>323</v>
      </c>
      <c r="Z62" s="50" t="s">
        <v>46</v>
      </c>
      <c r="AA62" s="126">
        <v>60</v>
      </c>
      <c r="AB62" s="126">
        <v>60</v>
      </c>
      <c r="AC62" s="127">
        <v>60</v>
      </c>
      <c r="AD62" s="50" t="s">
        <v>47</v>
      </c>
    </row>
    <row r="63" spans="1:30" ht="97.5" customHeight="1">
      <c r="A63" s="651"/>
      <c r="B63" s="651"/>
      <c r="C63" s="651"/>
      <c r="D63" s="654"/>
      <c r="E63" s="640" t="s">
        <v>199</v>
      </c>
      <c r="F63" s="656" t="s">
        <v>525</v>
      </c>
      <c r="G63" s="640">
        <v>4643</v>
      </c>
      <c r="H63" s="640" t="s">
        <v>80</v>
      </c>
      <c r="I63" s="648" t="s">
        <v>150</v>
      </c>
      <c r="J63" s="648" t="s">
        <v>177</v>
      </c>
      <c r="K63" s="648" t="s">
        <v>584</v>
      </c>
      <c r="L63" s="648" t="s">
        <v>130</v>
      </c>
      <c r="M63" s="648" t="s">
        <v>44</v>
      </c>
      <c r="N63" s="640" t="s">
        <v>671</v>
      </c>
      <c r="O63" s="640" t="s">
        <v>69</v>
      </c>
      <c r="P63" s="646">
        <v>41926</v>
      </c>
      <c r="Q63" s="640">
        <v>2294</v>
      </c>
      <c r="R63" s="640" t="s">
        <v>419</v>
      </c>
      <c r="S63" s="642" t="s">
        <v>152</v>
      </c>
      <c r="T63" s="644"/>
      <c r="U63" s="644"/>
      <c r="V63" s="644"/>
      <c r="W63" s="644"/>
      <c r="X63" s="644"/>
      <c r="Y63" s="313">
        <v>244</v>
      </c>
      <c r="Z63" s="106" t="s">
        <v>444</v>
      </c>
      <c r="AA63" s="126">
        <v>3.2</v>
      </c>
      <c r="AB63" s="126">
        <v>3.2</v>
      </c>
      <c r="AC63" s="126">
        <v>3.2</v>
      </c>
      <c r="AD63" s="107" t="s">
        <v>134</v>
      </c>
    </row>
    <row r="64" spans="1:30" ht="129.75" customHeight="1">
      <c r="A64" s="651"/>
      <c r="B64" s="651"/>
      <c r="C64" s="651"/>
      <c r="D64" s="654"/>
      <c r="E64" s="641"/>
      <c r="F64" s="657"/>
      <c r="G64" s="641"/>
      <c r="H64" s="641"/>
      <c r="I64" s="649"/>
      <c r="J64" s="649"/>
      <c r="K64" s="649"/>
      <c r="L64" s="649"/>
      <c r="M64" s="649"/>
      <c r="N64" s="641"/>
      <c r="O64" s="641"/>
      <c r="P64" s="647"/>
      <c r="Q64" s="641"/>
      <c r="R64" s="641"/>
      <c r="S64" s="643"/>
      <c r="T64" s="645"/>
      <c r="U64" s="645"/>
      <c r="V64" s="645"/>
      <c r="W64" s="645"/>
      <c r="X64" s="645"/>
      <c r="Y64" s="126">
        <v>321</v>
      </c>
      <c r="Z64" s="50" t="s">
        <v>42</v>
      </c>
      <c r="AA64" s="126">
        <v>606.2</v>
      </c>
      <c r="AB64" s="126">
        <v>606.2</v>
      </c>
      <c r="AC64" s="127">
        <v>606.2</v>
      </c>
      <c r="AD64" s="123" t="s">
        <v>180</v>
      </c>
    </row>
    <row r="65" spans="1:30" ht="95.25" customHeight="1">
      <c r="A65" s="651"/>
      <c r="B65" s="651"/>
      <c r="C65" s="651"/>
      <c r="D65" s="654"/>
      <c r="E65" s="640" t="s">
        <v>199</v>
      </c>
      <c r="F65" s="656" t="s">
        <v>525</v>
      </c>
      <c r="G65" s="640">
        <v>4643</v>
      </c>
      <c r="H65" s="640" t="s">
        <v>80</v>
      </c>
      <c r="I65" s="648" t="s">
        <v>150</v>
      </c>
      <c r="J65" s="648" t="s">
        <v>177</v>
      </c>
      <c r="K65" s="648" t="s">
        <v>584</v>
      </c>
      <c r="L65" s="648" t="s">
        <v>130</v>
      </c>
      <c r="M65" s="648" t="s">
        <v>45</v>
      </c>
      <c r="N65" s="640" t="s">
        <v>672</v>
      </c>
      <c r="O65" s="640" t="s">
        <v>69</v>
      </c>
      <c r="P65" s="646">
        <v>41926</v>
      </c>
      <c r="Q65" s="640">
        <v>2294</v>
      </c>
      <c r="R65" s="640" t="s">
        <v>419</v>
      </c>
      <c r="S65" s="642" t="s">
        <v>152</v>
      </c>
      <c r="T65" s="644"/>
      <c r="U65" s="644"/>
      <c r="V65" s="644"/>
      <c r="W65" s="644"/>
      <c r="X65" s="644"/>
      <c r="Y65" s="313">
        <v>244</v>
      </c>
      <c r="Z65" s="106" t="s">
        <v>444</v>
      </c>
      <c r="AA65" s="126">
        <v>1.6</v>
      </c>
      <c r="AB65" s="126">
        <v>1.6</v>
      </c>
      <c r="AC65" s="126">
        <v>1.6</v>
      </c>
      <c r="AD65" s="107" t="s">
        <v>134</v>
      </c>
    </row>
    <row r="66" spans="1:30" ht="111.75" customHeight="1">
      <c r="A66" s="651"/>
      <c r="B66" s="651"/>
      <c r="C66" s="651"/>
      <c r="D66" s="654"/>
      <c r="E66" s="641"/>
      <c r="F66" s="657"/>
      <c r="G66" s="641"/>
      <c r="H66" s="641"/>
      <c r="I66" s="649"/>
      <c r="J66" s="649"/>
      <c r="K66" s="649"/>
      <c r="L66" s="649"/>
      <c r="M66" s="649"/>
      <c r="N66" s="641"/>
      <c r="O66" s="641"/>
      <c r="P66" s="647"/>
      <c r="Q66" s="641"/>
      <c r="R66" s="641"/>
      <c r="S66" s="643"/>
      <c r="T66" s="645"/>
      <c r="U66" s="645"/>
      <c r="V66" s="645"/>
      <c r="W66" s="645"/>
      <c r="X66" s="645"/>
      <c r="Y66" s="126">
        <v>323</v>
      </c>
      <c r="Z66" s="50" t="s">
        <v>46</v>
      </c>
      <c r="AA66" s="126">
        <v>156</v>
      </c>
      <c r="AB66" s="126">
        <v>156</v>
      </c>
      <c r="AC66" s="127">
        <v>156</v>
      </c>
      <c r="AD66" s="50" t="s">
        <v>47</v>
      </c>
    </row>
    <row r="67" spans="1:30" ht="115.5" customHeight="1">
      <c r="A67" s="651"/>
      <c r="B67" s="651"/>
      <c r="C67" s="651"/>
      <c r="D67" s="654"/>
      <c r="E67" s="640" t="s">
        <v>199</v>
      </c>
      <c r="F67" s="656" t="s">
        <v>525</v>
      </c>
      <c r="G67" s="640">
        <v>4643</v>
      </c>
      <c r="H67" s="640" t="s">
        <v>80</v>
      </c>
      <c r="I67" s="648" t="s">
        <v>150</v>
      </c>
      <c r="J67" s="648" t="s">
        <v>177</v>
      </c>
      <c r="K67" s="648" t="s">
        <v>584</v>
      </c>
      <c r="L67" s="648" t="s">
        <v>130</v>
      </c>
      <c r="M67" s="648" t="s">
        <v>48</v>
      </c>
      <c r="N67" s="640" t="s">
        <v>673</v>
      </c>
      <c r="O67" s="640" t="s">
        <v>69</v>
      </c>
      <c r="P67" s="646">
        <v>41926</v>
      </c>
      <c r="Q67" s="640">
        <v>2294</v>
      </c>
      <c r="R67" s="640" t="s">
        <v>419</v>
      </c>
      <c r="S67" s="642" t="s">
        <v>152</v>
      </c>
      <c r="T67" s="644"/>
      <c r="U67" s="644"/>
      <c r="V67" s="644"/>
      <c r="W67" s="644"/>
      <c r="X67" s="644"/>
      <c r="Y67" s="313">
        <v>244</v>
      </c>
      <c r="Z67" s="106" t="s">
        <v>444</v>
      </c>
      <c r="AA67" s="126">
        <v>2</v>
      </c>
      <c r="AB67" s="126">
        <v>2</v>
      </c>
      <c r="AC67" s="126">
        <v>2</v>
      </c>
      <c r="AD67" s="107" t="s">
        <v>134</v>
      </c>
    </row>
    <row r="68" spans="1:30" ht="111" customHeight="1">
      <c r="A68" s="651"/>
      <c r="B68" s="651"/>
      <c r="C68" s="651"/>
      <c r="D68" s="654"/>
      <c r="E68" s="641"/>
      <c r="F68" s="657"/>
      <c r="G68" s="641"/>
      <c r="H68" s="641"/>
      <c r="I68" s="649"/>
      <c r="J68" s="649"/>
      <c r="K68" s="649"/>
      <c r="L68" s="649"/>
      <c r="M68" s="649"/>
      <c r="N68" s="641"/>
      <c r="O68" s="641"/>
      <c r="P68" s="647"/>
      <c r="Q68" s="641"/>
      <c r="R68" s="641"/>
      <c r="S68" s="643"/>
      <c r="T68" s="645"/>
      <c r="U68" s="645"/>
      <c r="V68" s="645"/>
      <c r="W68" s="645"/>
      <c r="X68" s="645"/>
      <c r="Y68" s="126">
        <v>321</v>
      </c>
      <c r="Z68" s="106" t="s">
        <v>194</v>
      </c>
      <c r="AA68" s="126">
        <v>178</v>
      </c>
      <c r="AB68" s="126">
        <v>178</v>
      </c>
      <c r="AC68" s="127">
        <v>178</v>
      </c>
      <c r="AD68" s="107" t="s">
        <v>180</v>
      </c>
    </row>
    <row r="69" spans="1:30" ht="214.5" customHeight="1">
      <c r="A69" s="651"/>
      <c r="B69" s="651"/>
      <c r="C69" s="651"/>
      <c r="D69" s="654"/>
      <c r="E69" s="345" t="s">
        <v>199</v>
      </c>
      <c r="F69" s="346" t="s">
        <v>525</v>
      </c>
      <c r="G69" s="345">
        <v>4643</v>
      </c>
      <c r="H69" s="345" t="s">
        <v>43</v>
      </c>
      <c r="I69" s="128">
        <v>10</v>
      </c>
      <c r="J69" s="125" t="s">
        <v>115</v>
      </c>
      <c r="K69" s="125" t="s">
        <v>584</v>
      </c>
      <c r="L69" s="125" t="s">
        <v>130</v>
      </c>
      <c r="M69" s="125" t="s">
        <v>49</v>
      </c>
      <c r="N69" s="97" t="s">
        <v>674</v>
      </c>
      <c r="O69" s="97" t="s">
        <v>69</v>
      </c>
      <c r="P69" s="141">
        <v>41926</v>
      </c>
      <c r="Q69" s="97">
        <v>2294</v>
      </c>
      <c r="R69" s="97" t="s">
        <v>675</v>
      </c>
      <c r="S69" s="106" t="s">
        <v>152</v>
      </c>
      <c r="T69" s="124"/>
      <c r="U69" s="124"/>
      <c r="V69" s="124"/>
      <c r="W69" s="124"/>
      <c r="X69" s="124"/>
      <c r="Y69" s="126">
        <v>244</v>
      </c>
      <c r="Z69" s="106" t="s">
        <v>444</v>
      </c>
      <c r="AA69" s="126">
        <v>335.1</v>
      </c>
      <c r="AB69" s="126">
        <v>150</v>
      </c>
      <c r="AC69" s="127">
        <v>150</v>
      </c>
      <c r="AD69" s="107" t="s">
        <v>134</v>
      </c>
    </row>
    <row r="70" spans="1:30" ht="264" customHeight="1">
      <c r="A70" s="652"/>
      <c r="B70" s="652"/>
      <c r="C70" s="652"/>
      <c r="D70" s="655"/>
      <c r="E70" s="345" t="s">
        <v>199</v>
      </c>
      <c r="F70" s="346" t="s">
        <v>525</v>
      </c>
      <c r="G70" s="345">
        <v>4643</v>
      </c>
      <c r="H70" s="345" t="s">
        <v>43</v>
      </c>
      <c r="I70" s="128">
        <v>10</v>
      </c>
      <c r="J70" s="125" t="s">
        <v>115</v>
      </c>
      <c r="K70" s="125" t="s">
        <v>584</v>
      </c>
      <c r="L70" s="125" t="s">
        <v>130</v>
      </c>
      <c r="M70" s="125" t="s">
        <v>676</v>
      </c>
      <c r="N70" s="97" t="s">
        <v>677</v>
      </c>
      <c r="O70" s="97" t="s">
        <v>69</v>
      </c>
      <c r="P70" s="141">
        <v>41926</v>
      </c>
      <c r="Q70" s="97">
        <v>2294</v>
      </c>
      <c r="R70" s="97" t="s">
        <v>675</v>
      </c>
      <c r="S70" s="106" t="s">
        <v>152</v>
      </c>
      <c r="T70" s="124"/>
      <c r="U70" s="124"/>
      <c r="V70" s="124"/>
      <c r="W70" s="124"/>
      <c r="X70" s="124"/>
      <c r="Y70" s="126">
        <v>630</v>
      </c>
      <c r="Z70" s="106" t="s">
        <v>154</v>
      </c>
      <c r="AA70" s="126">
        <v>180</v>
      </c>
      <c r="AB70" s="126">
        <v>180</v>
      </c>
      <c r="AC70" s="127">
        <v>180</v>
      </c>
      <c r="AD70" s="107" t="s">
        <v>200</v>
      </c>
    </row>
    <row r="71" spans="1:30" ht="19.5" customHeight="1">
      <c r="A71" s="890">
        <v>703</v>
      </c>
      <c r="B71" s="892" t="s">
        <v>739</v>
      </c>
      <c r="C71" s="893" t="s">
        <v>50</v>
      </c>
      <c r="D71" s="104" t="s">
        <v>142</v>
      </c>
      <c r="E71" s="114"/>
      <c r="F71" s="115"/>
      <c r="G71" s="116"/>
      <c r="H71" s="114"/>
      <c r="I71" s="117"/>
      <c r="J71" s="118"/>
      <c r="K71" s="117"/>
      <c r="L71" s="117"/>
      <c r="M71" s="117"/>
      <c r="N71" s="114"/>
      <c r="O71" s="114"/>
      <c r="P71" s="115"/>
      <c r="Q71" s="116"/>
      <c r="R71" s="114"/>
      <c r="S71" s="119"/>
      <c r="T71" s="119"/>
      <c r="U71" s="119"/>
      <c r="V71" s="114"/>
      <c r="W71" s="119"/>
      <c r="X71" s="119"/>
      <c r="Y71" s="117"/>
      <c r="Z71" s="114"/>
      <c r="AA71" s="120">
        <f>AA73+AA72</f>
        <v>7667.1</v>
      </c>
      <c r="AB71" s="120">
        <f>AB73+AB72</f>
        <v>7452</v>
      </c>
      <c r="AC71" s="120">
        <f>AC73+AC72</f>
        <v>7452</v>
      </c>
      <c r="AD71" s="114"/>
    </row>
    <row r="72" spans="1:30" ht="47.25" customHeight="1">
      <c r="A72" s="890"/>
      <c r="B72" s="893"/>
      <c r="C72" s="893"/>
      <c r="D72" s="121" t="s">
        <v>143</v>
      </c>
      <c r="E72" s="114"/>
      <c r="F72" s="115"/>
      <c r="G72" s="116"/>
      <c r="H72" s="114"/>
      <c r="I72" s="117"/>
      <c r="J72" s="118"/>
      <c r="K72" s="117"/>
      <c r="L72" s="117"/>
      <c r="M72" s="117"/>
      <c r="N72" s="114"/>
      <c r="O72" s="114"/>
      <c r="P72" s="115"/>
      <c r="Q72" s="116"/>
      <c r="R72" s="114"/>
      <c r="S72" s="119"/>
      <c r="T72" s="119"/>
      <c r="U72" s="119"/>
      <c r="V72" s="114"/>
      <c r="W72" s="119"/>
      <c r="X72" s="119"/>
      <c r="Y72" s="117"/>
      <c r="Z72" s="114"/>
      <c r="AA72" s="120">
        <v>0</v>
      </c>
      <c r="AB72" s="120">
        <v>0</v>
      </c>
      <c r="AC72" s="120">
        <v>0</v>
      </c>
      <c r="AD72" s="114"/>
    </row>
    <row r="73" spans="1:30" ht="36" customHeight="1" thickBot="1">
      <c r="A73" s="891"/>
      <c r="B73" s="894"/>
      <c r="C73" s="894"/>
      <c r="D73" s="145" t="s">
        <v>156</v>
      </c>
      <c r="E73" s="146"/>
      <c r="F73" s="146"/>
      <c r="G73" s="146"/>
      <c r="H73" s="146"/>
      <c r="I73" s="147"/>
      <c r="J73" s="147"/>
      <c r="K73" s="147"/>
      <c r="L73" s="147"/>
      <c r="M73" s="147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7"/>
      <c r="Z73" s="146"/>
      <c r="AA73" s="148">
        <f>AA60+AA62+AA66+AA68+AA70+AA69+AA67+AA65+AA64+AA63+AA61+AA59</f>
        <v>7667.1</v>
      </c>
      <c r="AB73" s="148">
        <f>AB60+AB62+AB66+AB68+AB70+AB69+AB67+AB65+AB64+AB63+AB61+AB59</f>
        <v>7452</v>
      </c>
      <c r="AC73" s="148">
        <f>AC60+AC62+AC66+AC68+AC70+AC69+AC67+AC65+AC64+AC63+AC61+AC59</f>
        <v>7452</v>
      </c>
      <c r="AD73" s="146"/>
    </row>
    <row r="74" spans="1:30" ht="36" customHeight="1">
      <c r="A74" s="546">
        <v>708</v>
      </c>
      <c r="B74" s="548" t="s">
        <v>776</v>
      </c>
      <c r="C74" s="550" t="s">
        <v>146</v>
      </c>
      <c r="D74" s="430" t="s">
        <v>142</v>
      </c>
      <c r="E74" s="431"/>
      <c r="F74" s="431"/>
      <c r="G74" s="431"/>
      <c r="H74" s="431"/>
      <c r="I74" s="432"/>
      <c r="J74" s="432"/>
      <c r="K74" s="432"/>
      <c r="L74" s="432"/>
      <c r="M74" s="432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3">
        <f>AA75+AA76</f>
        <v>6998.4</v>
      </c>
      <c r="AB74" s="433">
        <f>AB75+AB76</f>
        <v>0</v>
      </c>
      <c r="AC74" s="433">
        <f>AC75+AC76</f>
        <v>0</v>
      </c>
      <c r="AD74" s="431"/>
    </row>
    <row r="75" spans="1:30" ht="44.25" customHeight="1">
      <c r="A75" s="547"/>
      <c r="B75" s="549"/>
      <c r="C75" s="549"/>
      <c r="D75" s="434" t="s">
        <v>143</v>
      </c>
      <c r="E75" s="435"/>
      <c r="F75" s="435"/>
      <c r="G75" s="435"/>
      <c r="H75" s="435"/>
      <c r="I75" s="436"/>
      <c r="J75" s="436"/>
      <c r="K75" s="436"/>
      <c r="L75" s="436"/>
      <c r="M75" s="436"/>
      <c r="N75" s="435"/>
      <c r="O75" s="435"/>
      <c r="P75" s="435"/>
      <c r="Q75" s="435"/>
      <c r="R75" s="435"/>
      <c r="S75" s="435"/>
      <c r="T75" s="435"/>
      <c r="U75" s="435"/>
      <c r="V75" s="435"/>
      <c r="W75" s="435"/>
      <c r="X75" s="435"/>
      <c r="Y75" s="435"/>
      <c r="Z75" s="435"/>
      <c r="AA75" s="437">
        <v>0</v>
      </c>
      <c r="AB75" s="437">
        <v>0</v>
      </c>
      <c r="AC75" s="437">
        <v>0</v>
      </c>
      <c r="AD75" s="435"/>
    </row>
    <row r="76" spans="1:30" ht="36" customHeight="1">
      <c r="A76" s="547"/>
      <c r="B76" s="549"/>
      <c r="C76" s="549"/>
      <c r="D76" s="438" t="s">
        <v>156</v>
      </c>
      <c r="E76" s="439"/>
      <c r="F76" s="439"/>
      <c r="G76" s="439"/>
      <c r="H76" s="435"/>
      <c r="I76" s="436"/>
      <c r="J76" s="436"/>
      <c r="K76" s="436"/>
      <c r="L76" s="436"/>
      <c r="M76" s="436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7">
        <f>AA77+AA78</f>
        <v>6998.4</v>
      </c>
      <c r="AB76" s="437">
        <f>AB77+AB78</f>
        <v>0</v>
      </c>
      <c r="AC76" s="437">
        <f>AC77+AC78</f>
        <v>0</v>
      </c>
      <c r="AD76" s="435"/>
    </row>
    <row r="77" spans="1:30" ht="182.25" customHeight="1">
      <c r="A77" s="551">
        <v>708</v>
      </c>
      <c r="B77" s="553" t="s">
        <v>776</v>
      </c>
      <c r="C77" s="553" t="s">
        <v>777</v>
      </c>
      <c r="D77" s="544" t="s">
        <v>778</v>
      </c>
      <c r="E77" s="44" t="s">
        <v>119</v>
      </c>
      <c r="F77" s="397">
        <v>42178</v>
      </c>
      <c r="G77" s="44">
        <v>733</v>
      </c>
      <c r="H77" s="44" t="s">
        <v>779</v>
      </c>
      <c r="I77" s="398" t="s">
        <v>122</v>
      </c>
      <c r="J77" s="398" t="s">
        <v>121</v>
      </c>
      <c r="K77" s="399">
        <v>99</v>
      </c>
      <c r="L77" s="399">
        <v>9</v>
      </c>
      <c r="M77" s="399">
        <v>1017</v>
      </c>
      <c r="N77" s="44" t="s">
        <v>780</v>
      </c>
      <c r="O77" s="44" t="s">
        <v>119</v>
      </c>
      <c r="P77" s="397">
        <v>42178</v>
      </c>
      <c r="Q77" s="44">
        <v>733</v>
      </c>
      <c r="R77" s="44" t="s">
        <v>779</v>
      </c>
      <c r="S77" s="44" t="s">
        <v>152</v>
      </c>
      <c r="T77" s="44"/>
      <c r="U77" s="44"/>
      <c r="V77" s="44"/>
      <c r="W77" s="44"/>
      <c r="X77" s="44"/>
      <c r="Y77" s="399">
        <v>244</v>
      </c>
      <c r="Z77" s="5" t="s">
        <v>160</v>
      </c>
      <c r="AA77" s="400">
        <v>5788.5</v>
      </c>
      <c r="AB77" s="400">
        <v>0</v>
      </c>
      <c r="AC77" s="400">
        <v>0</v>
      </c>
      <c r="AD77" s="5" t="s">
        <v>134</v>
      </c>
    </row>
    <row r="78" spans="1:30" ht="148.5" customHeight="1" thickBot="1">
      <c r="A78" s="552"/>
      <c r="B78" s="554"/>
      <c r="C78" s="554"/>
      <c r="D78" s="545"/>
      <c r="E78" s="401" t="s">
        <v>119</v>
      </c>
      <c r="F78" s="402">
        <v>42178</v>
      </c>
      <c r="G78" s="401">
        <v>733</v>
      </c>
      <c r="H78" s="401" t="s">
        <v>779</v>
      </c>
      <c r="I78" s="403" t="s">
        <v>122</v>
      </c>
      <c r="J78" s="403" t="s">
        <v>121</v>
      </c>
      <c r="K78" s="404">
        <v>99</v>
      </c>
      <c r="L78" s="404">
        <v>9</v>
      </c>
      <c r="M78" s="404">
        <v>1018</v>
      </c>
      <c r="N78" s="401" t="s">
        <v>781</v>
      </c>
      <c r="O78" s="401" t="s">
        <v>119</v>
      </c>
      <c r="P78" s="402">
        <v>42178</v>
      </c>
      <c r="Q78" s="401">
        <v>733</v>
      </c>
      <c r="R78" s="401" t="s">
        <v>779</v>
      </c>
      <c r="S78" s="401" t="s">
        <v>152</v>
      </c>
      <c r="T78" s="401"/>
      <c r="U78" s="401"/>
      <c r="V78" s="401"/>
      <c r="W78" s="401"/>
      <c r="X78" s="401"/>
      <c r="Y78" s="404">
        <v>244</v>
      </c>
      <c r="Z78" s="55" t="s">
        <v>160</v>
      </c>
      <c r="AA78" s="405">
        <v>1209.9</v>
      </c>
      <c r="AB78" s="405">
        <v>0</v>
      </c>
      <c r="AC78" s="405">
        <v>0</v>
      </c>
      <c r="AD78" s="55" t="s">
        <v>134</v>
      </c>
    </row>
    <row r="79" spans="1:30" ht="18">
      <c r="A79" s="546">
        <v>730</v>
      </c>
      <c r="B79" s="550" t="s">
        <v>426</v>
      </c>
      <c r="C79" s="550" t="s">
        <v>146</v>
      </c>
      <c r="D79" s="430" t="s">
        <v>142</v>
      </c>
      <c r="E79" s="431"/>
      <c r="F79" s="431"/>
      <c r="G79" s="431"/>
      <c r="H79" s="431"/>
      <c r="I79" s="432"/>
      <c r="J79" s="432"/>
      <c r="K79" s="432"/>
      <c r="L79" s="432"/>
      <c r="M79" s="432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3">
        <f>AA80+AA81</f>
        <v>7223</v>
      </c>
      <c r="AB79" s="433">
        <f>AB80+AB81</f>
        <v>7183</v>
      </c>
      <c r="AC79" s="433">
        <f>AC80+AC81</f>
        <v>7183</v>
      </c>
      <c r="AD79" s="431"/>
    </row>
    <row r="80" spans="1:30" ht="51" customHeight="1">
      <c r="A80" s="547"/>
      <c r="B80" s="549"/>
      <c r="C80" s="549"/>
      <c r="D80" s="434" t="s">
        <v>143</v>
      </c>
      <c r="E80" s="435"/>
      <c r="F80" s="435"/>
      <c r="G80" s="435"/>
      <c r="H80" s="435"/>
      <c r="I80" s="436"/>
      <c r="J80" s="436"/>
      <c r="K80" s="436"/>
      <c r="L80" s="436"/>
      <c r="M80" s="436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  <c r="AA80" s="437">
        <v>0</v>
      </c>
      <c r="AB80" s="437">
        <v>0</v>
      </c>
      <c r="AC80" s="437">
        <v>0</v>
      </c>
      <c r="AD80" s="435"/>
    </row>
    <row r="81" spans="1:30" ht="36.75" customHeight="1">
      <c r="A81" s="547"/>
      <c r="B81" s="549"/>
      <c r="C81" s="549"/>
      <c r="D81" s="438" t="s">
        <v>156</v>
      </c>
      <c r="E81" s="439"/>
      <c r="F81" s="439"/>
      <c r="G81" s="439"/>
      <c r="H81" s="435"/>
      <c r="I81" s="436"/>
      <c r="J81" s="436"/>
      <c r="K81" s="436"/>
      <c r="L81" s="436"/>
      <c r="M81" s="436"/>
      <c r="N81" s="435"/>
      <c r="O81" s="435"/>
      <c r="P81" s="435"/>
      <c r="Q81" s="435"/>
      <c r="R81" s="435"/>
      <c r="S81" s="435"/>
      <c r="T81" s="435"/>
      <c r="U81" s="435"/>
      <c r="V81" s="435"/>
      <c r="W81" s="435"/>
      <c r="X81" s="435"/>
      <c r="Y81" s="435"/>
      <c r="Z81" s="435"/>
      <c r="AA81" s="437">
        <f>SUM(AA82:AA89)</f>
        <v>7223</v>
      </c>
      <c r="AB81" s="437">
        <f>SUM(AB82:AB89)</f>
        <v>7183</v>
      </c>
      <c r="AC81" s="437">
        <f>SUM(AC82:AC89)</f>
        <v>7183</v>
      </c>
      <c r="AD81" s="435"/>
    </row>
    <row r="82" spans="1:30" ht="114.75" customHeight="1">
      <c r="A82" s="806">
        <v>730</v>
      </c>
      <c r="B82" s="808" t="s">
        <v>426</v>
      </c>
      <c r="C82" s="808" t="s">
        <v>126</v>
      </c>
      <c r="D82" s="715" t="s">
        <v>531</v>
      </c>
      <c r="E82" s="715" t="s">
        <v>119</v>
      </c>
      <c r="F82" s="1006">
        <v>39350</v>
      </c>
      <c r="G82" s="667">
        <v>442</v>
      </c>
      <c r="H82" s="715" t="s">
        <v>128</v>
      </c>
      <c r="I82" s="725" t="s">
        <v>122</v>
      </c>
      <c r="J82" s="725" t="s">
        <v>177</v>
      </c>
      <c r="K82" s="935" t="s">
        <v>117</v>
      </c>
      <c r="L82" s="935" t="s">
        <v>118</v>
      </c>
      <c r="M82" s="725" t="s">
        <v>131</v>
      </c>
      <c r="N82" s="713" t="s">
        <v>446</v>
      </c>
      <c r="O82" s="715" t="s">
        <v>119</v>
      </c>
      <c r="P82" s="765">
        <v>38587</v>
      </c>
      <c r="Q82" s="715">
        <v>683</v>
      </c>
      <c r="R82" s="713" t="s">
        <v>505</v>
      </c>
      <c r="S82" s="745"/>
      <c r="T82" s="745">
        <v>2</v>
      </c>
      <c r="U82" s="745">
        <v>4</v>
      </c>
      <c r="V82" s="745"/>
      <c r="W82" s="745"/>
      <c r="X82" s="745"/>
      <c r="Y82" s="15">
        <v>121</v>
      </c>
      <c r="Z82" s="50" t="s">
        <v>163</v>
      </c>
      <c r="AA82" s="20">
        <v>2060</v>
      </c>
      <c r="AB82" s="20">
        <v>2060</v>
      </c>
      <c r="AC82" s="20">
        <v>2060</v>
      </c>
      <c r="AD82" s="5" t="s">
        <v>133</v>
      </c>
    </row>
    <row r="83" spans="1:30" ht="94.5" customHeight="1">
      <c r="A83" s="807"/>
      <c r="B83" s="809"/>
      <c r="C83" s="809"/>
      <c r="D83" s="740"/>
      <c r="E83" s="740"/>
      <c r="F83" s="1007"/>
      <c r="G83" s="668"/>
      <c r="H83" s="740"/>
      <c r="I83" s="919"/>
      <c r="J83" s="919" t="s">
        <v>177</v>
      </c>
      <c r="K83" s="919" t="s">
        <v>533</v>
      </c>
      <c r="L83" s="919" t="s">
        <v>534</v>
      </c>
      <c r="M83" s="919" t="s">
        <v>131</v>
      </c>
      <c r="N83" s="740"/>
      <c r="O83" s="740" t="s">
        <v>119</v>
      </c>
      <c r="P83" s="740">
        <v>38587</v>
      </c>
      <c r="Q83" s="740">
        <v>683</v>
      </c>
      <c r="R83" s="740" t="s">
        <v>428</v>
      </c>
      <c r="S83" s="746"/>
      <c r="T83" s="746">
        <v>2</v>
      </c>
      <c r="U83" s="746">
        <v>4</v>
      </c>
      <c r="V83" s="746"/>
      <c r="W83" s="746"/>
      <c r="X83" s="746"/>
      <c r="Y83" s="15">
        <v>122</v>
      </c>
      <c r="Z83" s="44" t="s">
        <v>32</v>
      </c>
      <c r="AA83" s="20">
        <v>16</v>
      </c>
      <c r="AB83" s="20">
        <v>16</v>
      </c>
      <c r="AC83" s="20">
        <v>16</v>
      </c>
      <c r="AD83" s="5" t="s">
        <v>133</v>
      </c>
    </row>
    <row r="84" spans="1:30" ht="150" customHeight="1">
      <c r="A84" s="807"/>
      <c r="B84" s="809"/>
      <c r="C84" s="809"/>
      <c r="D84" s="740"/>
      <c r="E84" s="716"/>
      <c r="F84" s="1008"/>
      <c r="G84" s="669"/>
      <c r="H84" s="716"/>
      <c r="I84" s="726"/>
      <c r="J84" s="726" t="s">
        <v>177</v>
      </c>
      <c r="K84" s="726" t="s">
        <v>533</v>
      </c>
      <c r="L84" s="726" t="s">
        <v>534</v>
      </c>
      <c r="M84" s="726" t="s">
        <v>131</v>
      </c>
      <c r="N84" s="716"/>
      <c r="O84" s="716" t="s">
        <v>119</v>
      </c>
      <c r="P84" s="716">
        <v>38587</v>
      </c>
      <c r="Q84" s="716">
        <v>683</v>
      </c>
      <c r="R84" s="716" t="s">
        <v>428</v>
      </c>
      <c r="S84" s="747"/>
      <c r="T84" s="747">
        <v>2</v>
      </c>
      <c r="U84" s="747">
        <v>4</v>
      </c>
      <c r="V84" s="747"/>
      <c r="W84" s="747"/>
      <c r="X84" s="747"/>
      <c r="Y84" s="95">
        <v>123</v>
      </c>
      <c r="Z84" s="44" t="s">
        <v>447</v>
      </c>
      <c r="AA84" s="96">
        <v>300</v>
      </c>
      <c r="AB84" s="96">
        <v>300</v>
      </c>
      <c r="AC84" s="96">
        <v>300</v>
      </c>
      <c r="AD84" s="5" t="s">
        <v>429</v>
      </c>
    </row>
    <row r="85" spans="1:30" ht="81" customHeight="1">
      <c r="A85" s="807"/>
      <c r="B85" s="809"/>
      <c r="C85" s="809"/>
      <c r="D85" s="740"/>
      <c r="E85" s="711" t="s">
        <v>119</v>
      </c>
      <c r="F85" s="723">
        <v>40141</v>
      </c>
      <c r="G85" s="686">
        <v>921</v>
      </c>
      <c r="H85" s="715" t="s">
        <v>127</v>
      </c>
      <c r="I85" s="768" t="s">
        <v>122</v>
      </c>
      <c r="J85" s="768" t="s">
        <v>177</v>
      </c>
      <c r="K85" s="768">
        <v>99</v>
      </c>
      <c r="L85" s="768">
        <v>9</v>
      </c>
      <c r="M85" s="768" t="s">
        <v>132</v>
      </c>
      <c r="N85" s="758" t="s">
        <v>448</v>
      </c>
      <c r="O85" s="711" t="s">
        <v>119</v>
      </c>
      <c r="P85" s="757">
        <v>38587</v>
      </c>
      <c r="Q85" s="711">
        <v>683</v>
      </c>
      <c r="R85" s="758" t="s">
        <v>505</v>
      </c>
      <c r="S85" s="711"/>
      <c r="T85" s="711">
        <v>1</v>
      </c>
      <c r="U85" s="711">
        <v>1</v>
      </c>
      <c r="V85" s="711"/>
      <c r="W85" s="711"/>
      <c r="X85" s="711"/>
      <c r="Y85" s="95">
        <v>244</v>
      </c>
      <c r="Z85" s="5" t="s">
        <v>160</v>
      </c>
      <c r="AA85" s="96">
        <v>812</v>
      </c>
      <c r="AB85" s="96">
        <v>772</v>
      </c>
      <c r="AC85" s="96">
        <v>772</v>
      </c>
      <c r="AD85" s="5" t="s">
        <v>134</v>
      </c>
    </row>
    <row r="86" spans="1:30" ht="62.25" customHeight="1">
      <c r="A86" s="807"/>
      <c r="B86" s="809"/>
      <c r="C86" s="809"/>
      <c r="D86" s="740"/>
      <c r="E86" s="748"/>
      <c r="F86" s="934"/>
      <c r="G86" s="1000"/>
      <c r="H86" s="740"/>
      <c r="I86" s="769" t="s">
        <v>122</v>
      </c>
      <c r="J86" s="769" t="s">
        <v>177</v>
      </c>
      <c r="K86" s="769" t="s">
        <v>533</v>
      </c>
      <c r="L86" s="769" t="s">
        <v>534</v>
      </c>
      <c r="M86" s="769" t="s">
        <v>132</v>
      </c>
      <c r="N86" s="748" t="s">
        <v>537</v>
      </c>
      <c r="O86" s="748" t="s">
        <v>119</v>
      </c>
      <c r="P86" s="748">
        <v>38587</v>
      </c>
      <c r="Q86" s="748">
        <v>683</v>
      </c>
      <c r="R86" s="748" t="s">
        <v>428</v>
      </c>
      <c r="S86" s="748"/>
      <c r="T86" s="748">
        <v>1</v>
      </c>
      <c r="U86" s="748">
        <v>1</v>
      </c>
      <c r="V86" s="748"/>
      <c r="W86" s="748"/>
      <c r="X86" s="748"/>
      <c r="Y86" s="95">
        <v>851</v>
      </c>
      <c r="Z86" s="5" t="s">
        <v>164</v>
      </c>
      <c r="AA86" s="96">
        <v>5</v>
      </c>
      <c r="AB86" s="96">
        <v>5</v>
      </c>
      <c r="AC86" s="96">
        <v>5</v>
      </c>
      <c r="AD86" s="5" t="s">
        <v>430</v>
      </c>
    </row>
    <row r="87" spans="1:30" ht="62.25" customHeight="1">
      <c r="A87" s="807"/>
      <c r="B87" s="809"/>
      <c r="C87" s="809"/>
      <c r="D87" s="740"/>
      <c r="E87" s="712"/>
      <c r="F87" s="724"/>
      <c r="G87" s="797"/>
      <c r="H87" s="716"/>
      <c r="I87" s="770" t="s">
        <v>122</v>
      </c>
      <c r="J87" s="770" t="s">
        <v>177</v>
      </c>
      <c r="K87" s="770" t="s">
        <v>533</v>
      </c>
      <c r="L87" s="770" t="s">
        <v>534</v>
      </c>
      <c r="M87" s="770" t="s">
        <v>132</v>
      </c>
      <c r="N87" s="712" t="s">
        <v>537</v>
      </c>
      <c r="O87" s="712" t="s">
        <v>119</v>
      </c>
      <c r="P87" s="712">
        <v>38587</v>
      </c>
      <c r="Q87" s="712">
        <v>683</v>
      </c>
      <c r="R87" s="712" t="s">
        <v>428</v>
      </c>
      <c r="S87" s="712"/>
      <c r="T87" s="712">
        <v>1</v>
      </c>
      <c r="U87" s="712">
        <v>1</v>
      </c>
      <c r="V87" s="712"/>
      <c r="W87" s="712"/>
      <c r="X87" s="712"/>
      <c r="Y87" s="95">
        <v>852</v>
      </c>
      <c r="Z87" s="5" t="s">
        <v>166</v>
      </c>
      <c r="AA87" s="96">
        <v>10</v>
      </c>
      <c r="AB87" s="96">
        <v>10</v>
      </c>
      <c r="AC87" s="96">
        <v>10</v>
      </c>
      <c r="AD87" s="5" t="s">
        <v>430</v>
      </c>
    </row>
    <row r="88" spans="1:30" ht="224.25" customHeight="1">
      <c r="A88" s="807"/>
      <c r="B88" s="809"/>
      <c r="C88" s="809"/>
      <c r="D88" s="740"/>
      <c r="E88" s="260" t="s">
        <v>119</v>
      </c>
      <c r="F88" s="261">
        <v>41240</v>
      </c>
      <c r="G88" s="262">
        <v>273</v>
      </c>
      <c r="H88" s="283" t="s">
        <v>504</v>
      </c>
      <c r="I88" s="270" t="s">
        <v>122</v>
      </c>
      <c r="J88" s="270" t="s">
        <v>177</v>
      </c>
      <c r="K88" s="271" t="s">
        <v>117</v>
      </c>
      <c r="L88" s="271" t="s">
        <v>196</v>
      </c>
      <c r="M88" s="270" t="s">
        <v>131</v>
      </c>
      <c r="N88" s="50" t="s">
        <v>449</v>
      </c>
      <c r="O88" s="260" t="s">
        <v>119</v>
      </c>
      <c r="P88" s="261">
        <v>38587</v>
      </c>
      <c r="Q88" s="262">
        <v>683</v>
      </c>
      <c r="R88" s="283" t="s">
        <v>505</v>
      </c>
      <c r="S88" s="272"/>
      <c r="T88" s="272">
        <v>2</v>
      </c>
      <c r="U88" s="272">
        <v>4</v>
      </c>
      <c r="V88" s="272"/>
      <c r="W88" s="272"/>
      <c r="X88" s="272"/>
      <c r="Y88" s="273">
        <v>121</v>
      </c>
      <c r="Z88" s="283" t="s">
        <v>163</v>
      </c>
      <c r="AA88" s="274">
        <v>2131</v>
      </c>
      <c r="AB88" s="274">
        <v>2131</v>
      </c>
      <c r="AC88" s="274">
        <v>2131</v>
      </c>
      <c r="AD88" s="260" t="s">
        <v>133</v>
      </c>
    </row>
    <row r="89" spans="1:30" ht="234" customHeight="1" thickBot="1">
      <c r="A89" s="1004"/>
      <c r="B89" s="1003"/>
      <c r="C89" s="1003"/>
      <c r="D89" s="1009"/>
      <c r="E89" s="275" t="s">
        <v>119</v>
      </c>
      <c r="F89" s="276">
        <v>41240</v>
      </c>
      <c r="G89" s="277">
        <v>273</v>
      </c>
      <c r="H89" s="282" t="s">
        <v>504</v>
      </c>
      <c r="I89" s="278" t="s">
        <v>122</v>
      </c>
      <c r="J89" s="278" t="s">
        <v>177</v>
      </c>
      <c r="K89" s="284" t="s">
        <v>117</v>
      </c>
      <c r="L89" s="284" t="s">
        <v>450</v>
      </c>
      <c r="M89" s="278" t="s">
        <v>131</v>
      </c>
      <c r="N89" s="342" t="s">
        <v>451</v>
      </c>
      <c r="O89" s="275" t="s">
        <v>119</v>
      </c>
      <c r="P89" s="276">
        <v>38587</v>
      </c>
      <c r="Q89" s="277">
        <v>683</v>
      </c>
      <c r="R89" s="282" t="s">
        <v>505</v>
      </c>
      <c r="S89" s="279"/>
      <c r="T89" s="279">
        <v>2</v>
      </c>
      <c r="U89" s="279">
        <v>4</v>
      </c>
      <c r="V89" s="279"/>
      <c r="W89" s="279"/>
      <c r="X89" s="279"/>
      <c r="Y89" s="280">
        <v>121</v>
      </c>
      <c r="Z89" s="282" t="s">
        <v>163</v>
      </c>
      <c r="AA89" s="281">
        <v>1889</v>
      </c>
      <c r="AB89" s="281">
        <v>1889</v>
      </c>
      <c r="AC89" s="281">
        <v>1889</v>
      </c>
      <c r="AD89" s="275" t="s">
        <v>133</v>
      </c>
    </row>
    <row r="90" spans="1:30" ht="24.75" customHeight="1">
      <c r="A90" s="1001">
        <v>732</v>
      </c>
      <c r="B90" s="693" t="s">
        <v>294</v>
      </c>
      <c r="C90" s="1010" t="s">
        <v>146</v>
      </c>
      <c r="D90" s="440" t="s">
        <v>142</v>
      </c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2">
        <f>AA91+AA92</f>
        <v>251513.22400000007</v>
      </c>
      <c r="AB90" s="442">
        <f>AB91+AB92</f>
        <v>218250.72400000002</v>
      </c>
      <c r="AC90" s="442">
        <f>AC91+AC92</f>
        <v>218140.72400000002</v>
      </c>
      <c r="AD90" s="441"/>
    </row>
    <row r="91" spans="1:30" ht="50.25" customHeight="1">
      <c r="A91" s="1002"/>
      <c r="B91" s="694"/>
      <c r="C91" s="1010"/>
      <c r="D91" s="443" t="s">
        <v>293</v>
      </c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5">
        <f aca="true" t="shared" si="1" ref="AA91:AC92">AA167+AA171</f>
        <v>25784.4</v>
      </c>
      <c r="AB91" s="445">
        <f t="shared" si="1"/>
        <v>4021</v>
      </c>
      <c r="AC91" s="445">
        <f t="shared" si="1"/>
        <v>4193</v>
      </c>
      <c r="AD91" s="444"/>
    </row>
    <row r="92" spans="1:30" ht="45" customHeight="1">
      <c r="A92" s="1002"/>
      <c r="B92" s="694"/>
      <c r="C92" s="1011"/>
      <c r="D92" s="446" t="s">
        <v>156</v>
      </c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5">
        <f t="shared" si="1"/>
        <v>225728.82400000008</v>
      </c>
      <c r="AB92" s="445">
        <f t="shared" si="1"/>
        <v>214229.72400000002</v>
      </c>
      <c r="AC92" s="445">
        <f t="shared" si="1"/>
        <v>213947.72400000002</v>
      </c>
      <c r="AD92" s="444"/>
    </row>
    <row r="93" spans="1:30" ht="154.5" customHeight="1">
      <c r="A93" s="998" t="s">
        <v>608</v>
      </c>
      <c r="B93" s="881" t="s">
        <v>294</v>
      </c>
      <c r="C93" s="517" t="s">
        <v>126</v>
      </c>
      <c r="D93" s="522" t="s">
        <v>531</v>
      </c>
      <c r="E93" s="163" t="s">
        <v>295</v>
      </c>
      <c r="F93" s="192">
        <v>39350</v>
      </c>
      <c r="G93" s="177" t="s">
        <v>612</v>
      </c>
      <c r="H93" s="163" t="s">
        <v>432</v>
      </c>
      <c r="I93" s="174" t="s">
        <v>116</v>
      </c>
      <c r="J93" s="174" t="s">
        <v>116</v>
      </c>
      <c r="K93" s="174" t="s">
        <v>460</v>
      </c>
      <c r="L93" s="205" t="s">
        <v>130</v>
      </c>
      <c r="M93" s="205" t="s">
        <v>131</v>
      </c>
      <c r="N93" s="163" t="s">
        <v>461</v>
      </c>
      <c r="O93" s="163" t="s">
        <v>295</v>
      </c>
      <c r="P93" s="343" t="s">
        <v>609</v>
      </c>
      <c r="Q93" s="179" t="s">
        <v>610</v>
      </c>
      <c r="R93" s="163" t="s">
        <v>296</v>
      </c>
      <c r="S93" s="163" t="s">
        <v>152</v>
      </c>
      <c r="T93" s="163"/>
      <c r="U93" s="163"/>
      <c r="V93" s="163"/>
      <c r="W93" s="163"/>
      <c r="X93" s="163"/>
      <c r="Y93" s="174" t="s">
        <v>613</v>
      </c>
      <c r="Z93" s="193" t="s">
        <v>163</v>
      </c>
      <c r="AA93" s="207">
        <v>6579.8</v>
      </c>
      <c r="AB93" s="207">
        <v>6579.8</v>
      </c>
      <c r="AC93" s="207">
        <v>6579.8</v>
      </c>
      <c r="AD93" s="193" t="s">
        <v>548</v>
      </c>
    </row>
    <row r="94" spans="1:30" ht="154.5" customHeight="1">
      <c r="A94" s="998"/>
      <c r="B94" s="881"/>
      <c r="C94" s="518"/>
      <c r="D94" s="522"/>
      <c r="E94" s="507" t="s">
        <v>295</v>
      </c>
      <c r="F94" s="526">
        <v>40141</v>
      </c>
      <c r="G94" s="509" t="s">
        <v>614</v>
      </c>
      <c r="H94" s="507" t="s">
        <v>615</v>
      </c>
      <c r="I94" s="598" t="s">
        <v>116</v>
      </c>
      <c r="J94" s="598" t="s">
        <v>116</v>
      </c>
      <c r="K94" s="598" t="s">
        <v>460</v>
      </c>
      <c r="L94" s="599" t="s">
        <v>130</v>
      </c>
      <c r="M94" s="599" t="s">
        <v>132</v>
      </c>
      <c r="N94" s="507" t="s">
        <v>462</v>
      </c>
      <c r="O94" s="507" t="s">
        <v>295</v>
      </c>
      <c r="P94" s="611" t="s">
        <v>609</v>
      </c>
      <c r="Q94" s="509" t="s">
        <v>610</v>
      </c>
      <c r="R94" s="507" t="s">
        <v>296</v>
      </c>
      <c r="S94" s="507" t="s">
        <v>152</v>
      </c>
      <c r="T94" s="507"/>
      <c r="U94" s="507"/>
      <c r="V94" s="507"/>
      <c r="W94" s="507"/>
      <c r="X94" s="507"/>
      <c r="Y94" s="344" t="s">
        <v>709</v>
      </c>
      <c r="Z94" s="161" t="s">
        <v>32</v>
      </c>
      <c r="AA94" s="175">
        <v>2.8</v>
      </c>
      <c r="AB94" s="175"/>
      <c r="AC94" s="160"/>
      <c r="AD94" s="178" t="s">
        <v>548</v>
      </c>
    </row>
    <row r="95" spans="1:30" ht="132" customHeight="1">
      <c r="A95" s="998"/>
      <c r="B95" s="881"/>
      <c r="C95" s="519"/>
      <c r="D95" s="871"/>
      <c r="E95" s="508"/>
      <c r="F95" s="527"/>
      <c r="G95" s="510"/>
      <c r="H95" s="508"/>
      <c r="I95" s="532"/>
      <c r="J95" s="532"/>
      <c r="K95" s="532"/>
      <c r="L95" s="524"/>
      <c r="M95" s="524"/>
      <c r="N95" s="508"/>
      <c r="O95" s="508"/>
      <c r="P95" s="612"/>
      <c r="Q95" s="510"/>
      <c r="R95" s="508"/>
      <c r="S95" s="508"/>
      <c r="T95" s="508"/>
      <c r="U95" s="508"/>
      <c r="V95" s="508"/>
      <c r="W95" s="508"/>
      <c r="X95" s="508"/>
      <c r="Y95" s="174" t="s">
        <v>541</v>
      </c>
      <c r="Z95" s="161" t="s">
        <v>616</v>
      </c>
      <c r="AA95" s="207">
        <v>27.4</v>
      </c>
      <c r="AB95" s="207">
        <v>30.2</v>
      </c>
      <c r="AC95" s="207">
        <v>30.2</v>
      </c>
      <c r="AD95" s="193" t="s">
        <v>586</v>
      </c>
    </row>
    <row r="96" spans="1:30" ht="77.25" customHeight="1">
      <c r="A96" s="998" t="s">
        <v>608</v>
      </c>
      <c r="B96" s="881" t="s">
        <v>294</v>
      </c>
      <c r="C96" s="517" t="s">
        <v>434</v>
      </c>
      <c r="D96" s="871" t="s">
        <v>421</v>
      </c>
      <c r="E96" s="628" t="s">
        <v>376</v>
      </c>
      <c r="F96" s="1005">
        <v>40809</v>
      </c>
      <c r="G96" s="1012" t="s">
        <v>375</v>
      </c>
      <c r="H96" s="628" t="s">
        <v>374</v>
      </c>
      <c r="I96" s="706" t="s">
        <v>116</v>
      </c>
      <c r="J96" s="706" t="s">
        <v>116</v>
      </c>
      <c r="K96" s="706" t="s">
        <v>460</v>
      </c>
      <c r="L96" s="630" t="s">
        <v>130</v>
      </c>
      <c r="M96" s="630" t="s">
        <v>618</v>
      </c>
      <c r="N96" s="628" t="s">
        <v>463</v>
      </c>
      <c r="O96" s="628" t="s">
        <v>376</v>
      </c>
      <c r="P96" s="1005">
        <v>40809</v>
      </c>
      <c r="Q96" s="1012" t="s">
        <v>375</v>
      </c>
      <c r="R96" s="628" t="s">
        <v>374</v>
      </c>
      <c r="S96" s="762" t="s">
        <v>377</v>
      </c>
      <c r="T96" s="762"/>
      <c r="U96" s="762"/>
      <c r="V96" s="762">
        <v>1</v>
      </c>
      <c r="W96" s="762"/>
      <c r="X96" s="762"/>
      <c r="Y96" s="174" t="s">
        <v>543</v>
      </c>
      <c r="Z96" s="193" t="s">
        <v>159</v>
      </c>
      <c r="AA96" s="207">
        <v>6002</v>
      </c>
      <c r="AB96" s="207">
        <v>6002</v>
      </c>
      <c r="AC96" s="207">
        <v>6002</v>
      </c>
      <c r="AD96" s="193" t="s">
        <v>548</v>
      </c>
    </row>
    <row r="97" spans="1:30" ht="77.25" customHeight="1">
      <c r="A97" s="998"/>
      <c r="B97" s="881"/>
      <c r="C97" s="518"/>
      <c r="D97" s="871"/>
      <c r="E97" s="628"/>
      <c r="F97" s="1005"/>
      <c r="G97" s="1012"/>
      <c r="H97" s="628"/>
      <c r="I97" s="706"/>
      <c r="J97" s="706"/>
      <c r="K97" s="706"/>
      <c r="L97" s="630"/>
      <c r="M97" s="630"/>
      <c r="N97" s="628"/>
      <c r="O97" s="628"/>
      <c r="P97" s="1005"/>
      <c r="Q97" s="1012"/>
      <c r="R97" s="628"/>
      <c r="S97" s="763"/>
      <c r="T97" s="763"/>
      <c r="U97" s="763"/>
      <c r="V97" s="763"/>
      <c r="W97" s="763"/>
      <c r="X97" s="763"/>
      <c r="Y97" s="174" t="s">
        <v>619</v>
      </c>
      <c r="Z97" s="193" t="s">
        <v>597</v>
      </c>
      <c r="AA97" s="207">
        <v>9.3</v>
      </c>
      <c r="AB97" s="207">
        <v>13.3</v>
      </c>
      <c r="AC97" s="207">
        <v>13.3</v>
      </c>
      <c r="AD97" s="193" t="s">
        <v>548</v>
      </c>
    </row>
    <row r="98" spans="1:30" ht="91.5">
      <c r="A98" s="998"/>
      <c r="B98" s="881"/>
      <c r="C98" s="518"/>
      <c r="D98" s="871"/>
      <c r="E98" s="628"/>
      <c r="F98" s="1005"/>
      <c r="G98" s="1012"/>
      <c r="H98" s="628"/>
      <c r="I98" s="706"/>
      <c r="J98" s="706"/>
      <c r="K98" s="706"/>
      <c r="L98" s="630"/>
      <c r="M98" s="630"/>
      <c r="N98" s="628"/>
      <c r="O98" s="628"/>
      <c r="P98" s="1005"/>
      <c r="Q98" s="1012"/>
      <c r="R98" s="628"/>
      <c r="S98" s="763"/>
      <c r="T98" s="763"/>
      <c r="U98" s="763"/>
      <c r="V98" s="763"/>
      <c r="W98" s="763"/>
      <c r="X98" s="763"/>
      <c r="Y98" s="174" t="s">
        <v>541</v>
      </c>
      <c r="Z98" s="161" t="s">
        <v>616</v>
      </c>
      <c r="AA98" s="207">
        <v>572.6</v>
      </c>
      <c r="AB98" s="207">
        <v>611.8</v>
      </c>
      <c r="AC98" s="207">
        <v>611.8</v>
      </c>
      <c r="AD98" s="193" t="s">
        <v>586</v>
      </c>
    </row>
    <row r="99" spans="1:30" ht="278.25" customHeight="1">
      <c r="A99" s="998"/>
      <c r="B99" s="881"/>
      <c r="C99" s="518"/>
      <c r="D99" s="871"/>
      <c r="E99" s="628"/>
      <c r="F99" s="1005"/>
      <c r="G99" s="1012"/>
      <c r="H99" s="628"/>
      <c r="I99" s="706"/>
      <c r="J99" s="706"/>
      <c r="K99" s="706"/>
      <c r="L99" s="630"/>
      <c r="M99" s="630"/>
      <c r="N99" s="628"/>
      <c r="O99" s="628"/>
      <c r="P99" s="1005"/>
      <c r="Q99" s="1012"/>
      <c r="R99" s="628"/>
      <c r="S99" s="763"/>
      <c r="T99" s="763"/>
      <c r="U99" s="763"/>
      <c r="V99" s="763"/>
      <c r="W99" s="763"/>
      <c r="X99" s="763"/>
      <c r="Y99" s="344" t="s">
        <v>713</v>
      </c>
      <c r="Z99" s="44" t="s">
        <v>773</v>
      </c>
      <c r="AA99" s="268">
        <v>43.2</v>
      </c>
      <c r="AB99" s="268"/>
      <c r="AC99" s="268"/>
      <c r="AD99" s="44" t="s">
        <v>715</v>
      </c>
    </row>
    <row r="100" spans="1:30" ht="55.5" customHeight="1">
      <c r="A100" s="998"/>
      <c r="B100" s="881"/>
      <c r="C100" s="518"/>
      <c r="D100" s="871"/>
      <c r="E100" s="628"/>
      <c r="F100" s="1005"/>
      <c r="G100" s="1012"/>
      <c r="H100" s="628"/>
      <c r="I100" s="706"/>
      <c r="J100" s="706"/>
      <c r="K100" s="706"/>
      <c r="L100" s="630"/>
      <c r="M100" s="630"/>
      <c r="N100" s="628"/>
      <c r="O100" s="628"/>
      <c r="P100" s="1005"/>
      <c r="Q100" s="1012"/>
      <c r="R100" s="628"/>
      <c r="S100" s="763"/>
      <c r="T100" s="763"/>
      <c r="U100" s="763"/>
      <c r="V100" s="763"/>
      <c r="W100" s="763"/>
      <c r="X100" s="763"/>
      <c r="Y100" s="174" t="s">
        <v>620</v>
      </c>
      <c r="Z100" s="193" t="s">
        <v>440</v>
      </c>
      <c r="AA100" s="207">
        <v>4.1</v>
      </c>
      <c r="AB100" s="207">
        <v>4.1</v>
      </c>
      <c r="AC100" s="207">
        <v>4.1</v>
      </c>
      <c r="AD100" s="193" t="s">
        <v>135</v>
      </c>
    </row>
    <row r="101" spans="1:30" ht="44.25" customHeight="1">
      <c r="A101" s="998"/>
      <c r="B101" s="881"/>
      <c r="C101" s="518"/>
      <c r="D101" s="871"/>
      <c r="E101" s="628"/>
      <c r="F101" s="1005"/>
      <c r="G101" s="1012"/>
      <c r="H101" s="628"/>
      <c r="I101" s="706"/>
      <c r="J101" s="706"/>
      <c r="K101" s="706"/>
      <c r="L101" s="630"/>
      <c r="M101" s="630"/>
      <c r="N101" s="628"/>
      <c r="O101" s="628"/>
      <c r="P101" s="1005"/>
      <c r="Q101" s="1012"/>
      <c r="R101" s="628"/>
      <c r="S101" s="764"/>
      <c r="T101" s="764"/>
      <c r="U101" s="764"/>
      <c r="V101" s="764"/>
      <c r="W101" s="764"/>
      <c r="X101" s="764"/>
      <c r="Y101" s="174" t="s">
        <v>621</v>
      </c>
      <c r="Z101" s="193" t="s">
        <v>166</v>
      </c>
      <c r="AA101" s="207">
        <v>75</v>
      </c>
      <c r="AB101" s="207">
        <v>75</v>
      </c>
      <c r="AC101" s="207">
        <v>75</v>
      </c>
      <c r="AD101" s="193" t="s">
        <v>135</v>
      </c>
    </row>
    <row r="102" spans="1:30" ht="78" customHeight="1">
      <c r="A102" s="998"/>
      <c r="B102" s="881"/>
      <c r="C102" s="518"/>
      <c r="D102" s="871"/>
      <c r="E102" s="591" t="s">
        <v>493</v>
      </c>
      <c r="F102" s="627">
        <v>40119</v>
      </c>
      <c r="G102" s="628">
        <v>2732</v>
      </c>
      <c r="H102" s="591" t="s">
        <v>494</v>
      </c>
      <c r="I102" s="706" t="s">
        <v>116</v>
      </c>
      <c r="J102" s="706" t="s">
        <v>116</v>
      </c>
      <c r="K102" s="706" t="s">
        <v>460</v>
      </c>
      <c r="L102" s="706" t="s">
        <v>130</v>
      </c>
      <c r="M102" s="706" t="s">
        <v>176</v>
      </c>
      <c r="N102" s="628" t="s">
        <v>464</v>
      </c>
      <c r="O102" s="507" t="s">
        <v>54</v>
      </c>
      <c r="P102" s="627">
        <v>40119</v>
      </c>
      <c r="Q102" s="628">
        <v>2732</v>
      </c>
      <c r="R102" s="591" t="s">
        <v>494</v>
      </c>
      <c r="S102" s="759" t="s">
        <v>152</v>
      </c>
      <c r="T102" s="507"/>
      <c r="U102" s="507"/>
      <c r="V102" s="507"/>
      <c r="W102" s="507"/>
      <c r="X102" s="507"/>
      <c r="Y102" s="174" t="s">
        <v>543</v>
      </c>
      <c r="Z102" s="193" t="s">
        <v>159</v>
      </c>
      <c r="AA102" s="207">
        <v>2390.9</v>
      </c>
      <c r="AB102" s="207">
        <v>2390.9</v>
      </c>
      <c r="AC102" s="207">
        <v>2390.9</v>
      </c>
      <c r="AD102" s="193" t="s">
        <v>548</v>
      </c>
    </row>
    <row r="103" spans="1:30" ht="75.75" customHeight="1">
      <c r="A103" s="998"/>
      <c r="B103" s="881"/>
      <c r="C103" s="518"/>
      <c r="D103" s="871"/>
      <c r="E103" s="628"/>
      <c r="F103" s="628"/>
      <c r="G103" s="628"/>
      <c r="H103" s="628"/>
      <c r="I103" s="706"/>
      <c r="J103" s="706"/>
      <c r="K103" s="706"/>
      <c r="L103" s="706"/>
      <c r="M103" s="706"/>
      <c r="N103" s="628"/>
      <c r="O103" s="773"/>
      <c r="P103" s="628"/>
      <c r="Q103" s="628"/>
      <c r="R103" s="628"/>
      <c r="S103" s="760"/>
      <c r="T103" s="773"/>
      <c r="U103" s="773"/>
      <c r="V103" s="773"/>
      <c r="W103" s="773"/>
      <c r="X103" s="773"/>
      <c r="Y103" s="174" t="s">
        <v>619</v>
      </c>
      <c r="Z103" s="193" t="s">
        <v>597</v>
      </c>
      <c r="AA103" s="207">
        <v>15</v>
      </c>
      <c r="AB103" s="207">
        <v>15</v>
      </c>
      <c r="AC103" s="207">
        <v>15</v>
      </c>
      <c r="AD103" s="193" t="s">
        <v>548</v>
      </c>
    </row>
    <row r="104" spans="1:30" ht="91.5">
      <c r="A104" s="998"/>
      <c r="B104" s="881"/>
      <c r="C104" s="519"/>
      <c r="D104" s="871"/>
      <c r="E104" s="628"/>
      <c r="F104" s="628"/>
      <c r="G104" s="628"/>
      <c r="H104" s="628"/>
      <c r="I104" s="706"/>
      <c r="J104" s="706"/>
      <c r="K104" s="706"/>
      <c r="L104" s="706"/>
      <c r="M104" s="706"/>
      <c r="N104" s="628"/>
      <c r="O104" s="508"/>
      <c r="P104" s="628"/>
      <c r="Q104" s="628"/>
      <c r="R104" s="628"/>
      <c r="S104" s="761"/>
      <c r="T104" s="508"/>
      <c r="U104" s="508"/>
      <c r="V104" s="508"/>
      <c r="W104" s="508"/>
      <c r="X104" s="508"/>
      <c r="Y104" s="174" t="s">
        <v>541</v>
      </c>
      <c r="Z104" s="161" t="s">
        <v>616</v>
      </c>
      <c r="AA104" s="207">
        <v>454.4</v>
      </c>
      <c r="AB104" s="207">
        <v>454.4</v>
      </c>
      <c r="AC104" s="207">
        <v>454.4</v>
      </c>
      <c r="AD104" s="193" t="s">
        <v>586</v>
      </c>
    </row>
    <row r="105" spans="1:30" ht="295.5" customHeight="1">
      <c r="A105" s="592">
        <v>732</v>
      </c>
      <c r="B105" s="594" t="s">
        <v>294</v>
      </c>
      <c r="C105" s="596" t="s">
        <v>622</v>
      </c>
      <c r="D105" s="520" t="s">
        <v>298</v>
      </c>
      <c r="E105" s="163" t="s">
        <v>297</v>
      </c>
      <c r="F105" s="194">
        <v>40715</v>
      </c>
      <c r="G105" s="163">
        <v>1789</v>
      </c>
      <c r="H105" s="51" t="s">
        <v>710</v>
      </c>
      <c r="I105" s="344" t="s">
        <v>122</v>
      </c>
      <c r="J105" s="344" t="s">
        <v>558</v>
      </c>
      <c r="K105" s="344" t="s">
        <v>460</v>
      </c>
      <c r="L105" s="344" t="s">
        <v>130</v>
      </c>
      <c r="M105" s="344" t="s">
        <v>711</v>
      </c>
      <c r="N105" s="51" t="s">
        <v>712</v>
      </c>
      <c r="O105" s="163" t="s">
        <v>295</v>
      </c>
      <c r="P105" s="343" t="s">
        <v>609</v>
      </c>
      <c r="Q105" s="179" t="s">
        <v>617</v>
      </c>
      <c r="R105" s="163" t="s">
        <v>296</v>
      </c>
      <c r="S105" s="265" t="s">
        <v>152</v>
      </c>
      <c r="T105" s="251"/>
      <c r="U105" s="251"/>
      <c r="V105" s="251"/>
      <c r="W105" s="251"/>
      <c r="X105" s="251"/>
      <c r="Y105" s="344" t="s">
        <v>713</v>
      </c>
      <c r="Z105" s="37" t="s">
        <v>714</v>
      </c>
      <c r="AA105" s="379">
        <v>219.5</v>
      </c>
      <c r="AB105" s="207"/>
      <c r="AC105" s="207"/>
      <c r="AD105" s="376" t="s">
        <v>715</v>
      </c>
    </row>
    <row r="106" spans="1:30" ht="129" customHeight="1">
      <c r="A106" s="608"/>
      <c r="B106" s="609"/>
      <c r="C106" s="610"/>
      <c r="D106" s="522"/>
      <c r="E106" s="163" t="s">
        <v>295</v>
      </c>
      <c r="F106" s="192">
        <v>37558</v>
      </c>
      <c r="G106" s="161">
        <v>109</v>
      </c>
      <c r="H106" s="161" t="s">
        <v>623</v>
      </c>
      <c r="I106" s="174" t="s">
        <v>122</v>
      </c>
      <c r="J106" s="160">
        <v>13</v>
      </c>
      <c r="K106" s="160">
        <v>20</v>
      </c>
      <c r="L106" s="160">
        <v>0</v>
      </c>
      <c r="M106" s="160">
        <v>1005</v>
      </c>
      <c r="N106" s="161" t="s">
        <v>465</v>
      </c>
      <c r="O106" s="163" t="s">
        <v>295</v>
      </c>
      <c r="P106" s="343" t="s">
        <v>609</v>
      </c>
      <c r="Q106" s="179" t="s">
        <v>617</v>
      </c>
      <c r="R106" s="163" t="s">
        <v>296</v>
      </c>
      <c r="S106" s="265" t="s">
        <v>152</v>
      </c>
      <c r="T106" s="171"/>
      <c r="U106" s="171"/>
      <c r="V106" s="171"/>
      <c r="W106" s="171"/>
      <c r="X106" s="171"/>
      <c r="Y106" s="160">
        <v>851</v>
      </c>
      <c r="Z106" s="161" t="s">
        <v>164</v>
      </c>
      <c r="AA106" s="379">
        <v>285.9</v>
      </c>
      <c r="AB106" s="207">
        <v>299.2</v>
      </c>
      <c r="AC106" s="207">
        <v>299.2</v>
      </c>
      <c r="AD106" s="161" t="s">
        <v>135</v>
      </c>
    </row>
    <row r="107" spans="1:30" ht="264" customHeight="1">
      <c r="A107" s="511" t="s">
        <v>608</v>
      </c>
      <c r="B107" s="514" t="s">
        <v>294</v>
      </c>
      <c r="C107" s="517" t="s">
        <v>624</v>
      </c>
      <c r="D107" s="520" t="s">
        <v>299</v>
      </c>
      <c r="E107" s="163" t="s">
        <v>295</v>
      </c>
      <c r="F107" s="343" t="s">
        <v>609</v>
      </c>
      <c r="G107" s="179" t="s">
        <v>617</v>
      </c>
      <c r="H107" s="163" t="s">
        <v>296</v>
      </c>
      <c r="I107" s="344" t="s">
        <v>184</v>
      </c>
      <c r="J107" s="344" t="s">
        <v>129</v>
      </c>
      <c r="K107" s="344" t="s">
        <v>116</v>
      </c>
      <c r="L107" s="160">
        <v>0</v>
      </c>
      <c r="M107" s="344" t="s">
        <v>149</v>
      </c>
      <c r="N107" s="407" t="s">
        <v>812</v>
      </c>
      <c r="O107" s="163" t="s">
        <v>297</v>
      </c>
      <c r="P107" s="194">
        <v>41779</v>
      </c>
      <c r="Q107" s="179" t="s">
        <v>626</v>
      </c>
      <c r="R107" s="161" t="s">
        <v>627</v>
      </c>
      <c r="S107" s="51" t="s">
        <v>506</v>
      </c>
      <c r="T107" s="171"/>
      <c r="U107" s="171"/>
      <c r="V107" s="171"/>
      <c r="W107" s="171"/>
      <c r="X107" s="171"/>
      <c r="Y107" s="160">
        <v>414</v>
      </c>
      <c r="Z107" s="193" t="s">
        <v>629</v>
      </c>
      <c r="AA107" s="379">
        <v>319.7</v>
      </c>
      <c r="AB107" s="207"/>
      <c r="AC107" s="207"/>
      <c r="AD107" s="193" t="s">
        <v>630</v>
      </c>
    </row>
    <row r="108" spans="1:30" ht="163.5" customHeight="1">
      <c r="A108" s="512"/>
      <c r="B108" s="515"/>
      <c r="C108" s="518"/>
      <c r="D108" s="521"/>
      <c r="E108" s="163" t="s">
        <v>295</v>
      </c>
      <c r="F108" s="343" t="s">
        <v>609</v>
      </c>
      <c r="G108" s="179" t="s">
        <v>617</v>
      </c>
      <c r="H108" s="163" t="s">
        <v>296</v>
      </c>
      <c r="I108" s="344" t="s">
        <v>184</v>
      </c>
      <c r="J108" s="160">
        <v>12</v>
      </c>
      <c r="K108" s="344" t="s">
        <v>148</v>
      </c>
      <c r="L108" s="160">
        <v>0</v>
      </c>
      <c r="M108" s="160">
        <v>4001</v>
      </c>
      <c r="N108" s="37" t="s">
        <v>797</v>
      </c>
      <c r="O108" s="51" t="s">
        <v>798</v>
      </c>
      <c r="P108" s="343" t="s">
        <v>799</v>
      </c>
      <c r="Q108" s="43" t="s">
        <v>800</v>
      </c>
      <c r="R108" s="51" t="s">
        <v>801</v>
      </c>
      <c r="S108" s="241" t="s">
        <v>152</v>
      </c>
      <c r="T108" s="171"/>
      <c r="U108" s="171"/>
      <c r="V108" s="171"/>
      <c r="W108" s="171"/>
      <c r="X108" s="171"/>
      <c r="Y108" s="160">
        <v>244</v>
      </c>
      <c r="Z108" s="161" t="s">
        <v>616</v>
      </c>
      <c r="AA108" s="379">
        <v>75.8</v>
      </c>
      <c r="AB108" s="207"/>
      <c r="AC108" s="207"/>
      <c r="AD108" s="193" t="s">
        <v>586</v>
      </c>
    </row>
    <row r="109" spans="1:30" ht="138.75" customHeight="1">
      <c r="A109" s="512"/>
      <c r="B109" s="515"/>
      <c r="C109" s="518"/>
      <c r="D109" s="521"/>
      <c r="E109" s="163" t="s">
        <v>295</v>
      </c>
      <c r="F109" s="343" t="s">
        <v>609</v>
      </c>
      <c r="G109" s="179" t="s">
        <v>617</v>
      </c>
      <c r="H109" s="163" t="s">
        <v>296</v>
      </c>
      <c r="I109" s="349" t="s">
        <v>116</v>
      </c>
      <c r="J109" s="350" t="s">
        <v>148</v>
      </c>
      <c r="K109" s="350" t="s">
        <v>122</v>
      </c>
      <c r="L109" s="350" t="s">
        <v>130</v>
      </c>
      <c r="M109" s="350" t="s">
        <v>625</v>
      </c>
      <c r="N109" s="179" t="s">
        <v>469</v>
      </c>
      <c r="O109" s="163" t="s">
        <v>297</v>
      </c>
      <c r="P109" s="194">
        <v>41779</v>
      </c>
      <c r="Q109" s="179" t="s">
        <v>626</v>
      </c>
      <c r="R109" s="161" t="s">
        <v>627</v>
      </c>
      <c r="S109" s="51" t="s">
        <v>506</v>
      </c>
      <c r="T109" s="163"/>
      <c r="U109" s="163"/>
      <c r="V109" s="163"/>
      <c r="W109" s="163"/>
      <c r="X109" s="163"/>
      <c r="Y109" s="174" t="s">
        <v>628</v>
      </c>
      <c r="Z109" s="193" t="s">
        <v>629</v>
      </c>
      <c r="AA109" s="207">
        <v>200</v>
      </c>
      <c r="AB109" s="207">
        <v>5005.4</v>
      </c>
      <c r="AC109" s="207">
        <v>0</v>
      </c>
      <c r="AD109" s="193" t="s">
        <v>630</v>
      </c>
    </row>
    <row r="110" spans="1:30" ht="14.25" customHeight="1">
      <c r="A110" s="512"/>
      <c r="B110" s="515"/>
      <c r="C110" s="518"/>
      <c r="D110" s="521"/>
      <c r="E110" s="507" t="s">
        <v>295</v>
      </c>
      <c r="F110" s="611" t="s">
        <v>609</v>
      </c>
      <c r="G110" s="509" t="s">
        <v>617</v>
      </c>
      <c r="H110" s="507" t="s">
        <v>296</v>
      </c>
      <c r="I110" s="598" t="s">
        <v>116</v>
      </c>
      <c r="J110" s="598" t="s">
        <v>148</v>
      </c>
      <c r="K110" s="598" t="s">
        <v>148</v>
      </c>
      <c r="L110" s="598" t="s">
        <v>130</v>
      </c>
      <c r="M110" s="598" t="s">
        <v>625</v>
      </c>
      <c r="N110" s="528" t="s">
        <v>803</v>
      </c>
      <c r="O110" s="507" t="s">
        <v>297</v>
      </c>
      <c r="P110" s="526">
        <v>41779</v>
      </c>
      <c r="Q110" s="509" t="s">
        <v>626</v>
      </c>
      <c r="R110" s="606" t="s">
        <v>627</v>
      </c>
      <c r="S110" s="525" t="s">
        <v>507</v>
      </c>
      <c r="T110" s="507"/>
      <c r="U110" s="507"/>
      <c r="V110" s="507"/>
      <c r="W110" s="507"/>
      <c r="X110" s="507"/>
      <c r="Y110" s="598" t="s">
        <v>631</v>
      </c>
      <c r="Z110" s="600" t="s">
        <v>632</v>
      </c>
      <c r="AA110" s="602">
        <v>5959.3</v>
      </c>
      <c r="AB110" s="604"/>
      <c r="AC110" s="604"/>
      <c r="AD110" s="600" t="s">
        <v>300</v>
      </c>
    </row>
    <row r="111" spans="1:30" ht="162" customHeight="1">
      <c r="A111" s="512"/>
      <c r="B111" s="515"/>
      <c r="C111" s="518"/>
      <c r="D111" s="521"/>
      <c r="E111" s="508"/>
      <c r="F111" s="612"/>
      <c r="G111" s="510"/>
      <c r="H111" s="508"/>
      <c r="I111" s="532"/>
      <c r="J111" s="532"/>
      <c r="K111" s="532"/>
      <c r="L111" s="532"/>
      <c r="M111" s="532"/>
      <c r="N111" s="510"/>
      <c r="O111" s="508"/>
      <c r="P111" s="527"/>
      <c r="Q111" s="510"/>
      <c r="R111" s="607"/>
      <c r="S111" s="530"/>
      <c r="T111" s="508"/>
      <c r="U111" s="508"/>
      <c r="V111" s="508"/>
      <c r="W111" s="508"/>
      <c r="X111" s="508"/>
      <c r="Y111" s="532"/>
      <c r="Z111" s="601"/>
      <c r="AA111" s="603"/>
      <c r="AB111" s="605"/>
      <c r="AC111" s="605"/>
      <c r="AD111" s="601"/>
    </row>
    <row r="112" spans="1:30" ht="276" customHeight="1">
      <c r="A112" s="512"/>
      <c r="B112" s="515"/>
      <c r="C112" s="518"/>
      <c r="D112" s="521"/>
      <c r="E112" s="163" t="s">
        <v>295</v>
      </c>
      <c r="F112" s="343" t="s">
        <v>609</v>
      </c>
      <c r="G112" s="179" t="s">
        <v>617</v>
      </c>
      <c r="H112" s="163" t="s">
        <v>296</v>
      </c>
      <c r="I112" s="174" t="s">
        <v>116</v>
      </c>
      <c r="J112" s="174" t="s">
        <v>148</v>
      </c>
      <c r="K112" s="174" t="s">
        <v>116</v>
      </c>
      <c r="L112" s="205" t="s">
        <v>130</v>
      </c>
      <c r="M112" s="205" t="s">
        <v>149</v>
      </c>
      <c r="N112" s="163" t="s">
        <v>470</v>
      </c>
      <c r="O112" s="163" t="s">
        <v>297</v>
      </c>
      <c r="P112" s="194">
        <v>41779</v>
      </c>
      <c r="Q112" s="179" t="s">
        <v>626</v>
      </c>
      <c r="R112" s="161" t="s">
        <v>627</v>
      </c>
      <c r="S112" s="51" t="s">
        <v>506</v>
      </c>
      <c r="T112" s="163"/>
      <c r="U112" s="163"/>
      <c r="V112" s="163"/>
      <c r="W112" s="163"/>
      <c r="X112" s="163"/>
      <c r="Y112" s="174" t="s">
        <v>628</v>
      </c>
      <c r="Z112" s="193" t="s">
        <v>629</v>
      </c>
      <c r="AA112" s="207">
        <v>4540</v>
      </c>
      <c r="AB112" s="207">
        <v>5000</v>
      </c>
      <c r="AC112" s="207">
        <v>5000</v>
      </c>
      <c r="AD112" s="193" t="s">
        <v>630</v>
      </c>
    </row>
    <row r="113" spans="1:30" ht="399.75" customHeight="1">
      <c r="A113" s="512"/>
      <c r="B113" s="515"/>
      <c r="C113" s="518"/>
      <c r="D113" s="521"/>
      <c r="E113" s="163" t="s">
        <v>295</v>
      </c>
      <c r="F113" s="343" t="s">
        <v>609</v>
      </c>
      <c r="G113" s="179" t="s">
        <v>617</v>
      </c>
      <c r="H113" s="163" t="s">
        <v>296</v>
      </c>
      <c r="I113" s="365" t="s">
        <v>116</v>
      </c>
      <c r="J113" s="365" t="s">
        <v>148</v>
      </c>
      <c r="K113" s="365" t="s">
        <v>116</v>
      </c>
      <c r="L113" s="365" t="s">
        <v>130</v>
      </c>
      <c r="M113" s="365" t="s">
        <v>804</v>
      </c>
      <c r="N113" s="249" t="s">
        <v>805</v>
      </c>
      <c r="O113" s="163" t="s">
        <v>297</v>
      </c>
      <c r="P113" s="194">
        <v>41779</v>
      </c>
      <c r="Q113" s="179" t="s">
        <v>626</v>
      </c>
      <c r="R113" s="161" t="s">
        <v>627</v>
      </c>
      <c r="S113" s="51" t="s">
        <v>506</v>
      </c>
      <c r="T113" s="251"/>
      <c r="U113" s="251"/>
      <c r="V113" s="251"/>
      <c r="W113" s="251"/>
      <c r="X113" s="251"/>
      <c r="Y113" s="174" t="s">
        <v>628</v>
      </c>
      <c r="Z113" s="193" t="s">
        <v>629</v>
      </c>
      <c r="AA113" s="207">
        <v>2349.2</v>
      </c>
      <c r="AB113" s="207"/>
      <c r="AC113" s="207"/>
      <c r="AD113" s="193" t="s">
        <v>630</v>
      </c>
    </row>
    <row r="114" spans="1:30" ht="305.25" customHeight="1">
      <c r="A114" s="513"/>
      <c r="B114" s="516"/>
      <c r="C114" s="519"/>
      <c r="D114" s="522"/>
      <c r="E114" s="163" t="s">
        <v>295</v>
      </c>
      <c r="F114" s="343" t="s">
        <v>806</v>
      </c>
      <c r="G114" s="43" t="s">
        <v>501</v>
      </c>
      <c r="H114" s="51" t="s">
        <v>807</v>
      </c>
      <c r="I114" s="344" t="s">
        <v>116</v>
      </c>
      <c r="J114" s="344" t="s">
        <v>177</v>
      </c>
      <c r="K114" s="344" t="s">
        <v>116</v>
      </c>
      <c r="L114" s="34" t="s">
        <v>130</v>
      </c>
      <c r="M114" s="34" t="s">
        <v>149</v>
      </c>
      <c r="N114" s="51" t="s">
        <v>808</v>
      </c>
      <c r="O114" s="163" t="s">
        <v>297</v>
      </c>
      <c r="P114" s="194">
        <v>41779</v>
      </c>
      <c r="Q114" s="179" t="s">
        <v>626</v>
      </c>
      <c r="R114" s="161" t="s">
        <v>627</v>
      </c>
      <c r="S114" s="51" t="s">
        <v>506</v>
      </c>
      <c r="T114" s="163"/>
      <c r="U114" s="163"/>
      <c r="V114" s="163"/>
      <c r="W114" s="163"/>
      <c r="X114" s="163"/>
      <c r="Y114" s="174" t="s">
        <v>628</v>
      </c>
      <c r="Z114" s="193" t="s">
        <v>629</v>
      </c>
      <c r="AA114" s="207">
        <v>140.3</v>
      </c>
      <c r="AB114" s="207"/>
      <c r="AC114" s="207"/>
      <c r="AD114" s="193" t="s">
        <v>630</v>
      </c>
    </row>
    <row r="115" spans="1:30" ht="2.25" customHeight="1" hidden="1">
      <c r="A115" s="339"/>
      <c r="B115" s="340"/>
      <c r="C115" s="319"/>
      <c r="D115" s="338"/>
      <c r="E115" s="336"/>
      <c r="F115" s="335"/>
      <c r="G115" s="335"/>
      <c r="H115" s="336"/>
      <c r="I115" s="322"/>
      <c r="J115" s="322"/>
      <c r="K115" s="322"/>
      <c r="L115" s="324"/>
      <c r="M115" s="324"/>
      <c r="N115" s="336"/>
      <c r="O115" s="199"/>
      <c r="P115" s="208"/>
      <c r="Q115" s="328"/>
      <c r="R115" s="327"/>
      <c r="S115" s="199"/>
      <c r="T115" s="199"/>
      <c r="U115" s="199"/>
      <c r="V115" s="199"/>
      <c r="W115" s="199"/>
      <c r="X115" s="199"/>
      <c r="Y115" s="321"/>
      <c r="Z115" s="333"/>
      <c r="AA115" s="331"/>
      <c r="AB115" s="331"/>
      <c r="AC115" s="331"/>
      <c r="AD115" s="333"/>
    </row>
    <row r="116" spans="1:30" ht="18" hidden="1">
      <c r="A116" s="180"/>
      <c r="B116" s="201"/>
      <c r="C116" s="319"/>
      <c r="D116" s="290"/>
      <c r="E116" s="199"/>
      <c r="F116" s="328"/>
      <c r="G116" s="328"/>
      <c r="H116" s="199"/>
      <c r="I116" s="321"/>
      <c r="J116" s="321"/>
      <c r="K116" s="321"/>
      <c r="L116" s="323"/>
      <c r="M116" s="323"/>
      <c r="N116" s="199"/>
      <c r="O116" s="199"/>
      <c r="P116" s="208"/>
      <c r="Q116" s="328"/>
      <c r="R116" s="327"/>
      <c r="S116" s="199"/>
      <c r="T116" s="199"/>
      <c r="U116" s="199"/>
      <c r="V116" s="199"/>
      <c r="W116" s="199"/>
      <c r="X116" s="199"/>
      <c r="Y116" s="321"/>
      <c r="Z116" s="333"/>
      <c r="AA116" s="331"/>
      <c r="AB116" s="331"/>
      <c r="AC116" s="331"/>
      <c r="AD116" s="333"/>
    </row>
    <row r="117" spans="1:30" ht="0.75" customHeight="1">
      <c r="A117" s="202"/>
      <c r="B117" s="203"/>
      <c r="C117" s="319"/>
      <c r="D117" s="320"/>
      <c r="E117" s="199"/>
      <c r="F117" s="328"/>
      <c r="G117" s="328"/>
      <c r="H117" s="199"/>
      <c r="I117" s="321"/>
      <c r="J117" s="321"/>
      <c r="K117" s="321"/>
      <c r="L117" s="323"/>
      <c r="M117" s="323"/>
      <c r="N117" s="199"/>
      <c r="O117" s="199"/>
      <c r="P117" s="208"/>
      <c r="Q117" s="328"/>
      <c r="R117" s="327"/>
      <c r="S117" s="199"/>
      <c r="T117" s="199"/>
      <c r="U117" s="199"/>
      <c r="V117" s="199"/>
      <c r="W117" s="199"/>
      <c r="X117" s="199"/>
      <c r="Y117" s="321"/>
      <c r="Z117" s="333"/>
      <c r="AA117" s="331"/>
      <c r="AB117" s="331"/>
      <c r="AC117" s="331"/>
      <c r="AD117" s="333"/>
    </row>
    <row r="118" spans="1:30" ht="150.75" customHeight="1">
      <c r="A118" s="855">
        <v>732</v>
      </c>
      <c r="B118" s="878" t="s">
        <v>294</v>
      </c>
      <c r="C118" s="879" t="s">
        <v>634</v>
      </c>
      <c r="D118" s="871" t="s">
        <v>301</v>
      </c>
      <c r="E118" s="773" t="s">
        <v>295</v>
      </c>
      <c r="F118" s="629" t="s">
        <v>508</v>
      </c>
      <c r="G118" s="561" t="s">
        <v>509</v>
      </c>
      <c r="H118" s="702" t="s">
        <v>510</v>
      </c>
      <c r="I118" s="706" t="s">
        <v>184</v>
      </c>
      <c r="J118" s="706" t="s">
        <v>129</v>
      </c>
      <c r="K118" s="706" t="s">
        <v>184</v>
      </c>
      <c r="L118" s="630" t="s">
        <v>130</v>
      </c>
      <c r="M118" s="630" t="s">
        <v>149</v>
      </c>
      <c r="N118" s="628" t="s">
        <v>471</v>
      </c>
      <c r="O118" s="591" t="s">
        <v>297</v>
      </c>
      <c r="P118" s="627">
        <v>41926</v>
      </c>
      <c r="Q118" s="631" t="s">
        <v>472</v>
      </c>
      <c r="R118" s="591" t="s">
        <v>473</v>
      </c>
      <c r="S118" s="628" t="s">
        <v>152</v>
      </c>
      <c r="T118" s="628"/>
      <c r="U118" s="628"/>
      <c r="V118" s="628"/>
      <c r="W118" s="628"/>
      <c r="X118" s="628"/>
      <c r="Y118" s="638" t="s">
        <v>541</v>
      </c>
      <c r="Z118" s="637" t="s">
        <v>616</v>
      </c>
      <c r="AA118" s="632">
        <v>87155.3</v>
      </c>
      <c r="AB118" s="634">
        <v>88851.1</v>
      </c>
      <c r="AC118" s="634">
        <v>93856.5</v>
      </c>
      <c r="AD118" s="636" t="s">
        <v>586</v>
      </c>
    </row>
    <row r="119" spans="1:30" ht="0.75" customHeight="1" hidden="1">
      <c r="A119" s="855"/>
      <c r="B119" s="878"/>
      <c r="C119" s="879"/>
      <c r="D119" s="871"/>
      <c r="E119" s="773"/>
      <c r="F119" s="629"/>
      <c r="G119" s="561"/>
      <c r="H119" s="702"/>
      <c r="I119" s="706"/>
      <c r="J119" s="706"/>
      <c r="K119" s="706"/>
      <c r="L119" s="630"/>
      <c r="M119" s="630"/>
      <c r="N119" s="628"/>
      <c r="O119" s="591"/>
      <c r="P119" s="627"/>
      <c r="Q119" s="631"/>
      <c r="R119" s="628"/>
      <c r="S119" s="628"/>
      <c r="T119" s="628"/>
      <c r="U119" s="628"/>
      <c r="V119" s="628"/>
      <c r="W119" s="628"/>
      <c r="X119" s="628"/>
      <c r="Y119" s="638"/>
      <c r="Z119" s="637"/>
      <c r="AA119" s="632"/>
      <c r="AB119" s="634"/>
      <c r="AC119" s="634"/>
      <c r="AD119" s="636"/>
    </row>
    <row r="120" spans="1:30" ht="14.25" customHeight="1" hidden="1">
      <c r="A120" s="855"/>
      <c r="B120" s="878"/>
      <c r="C120" s="879"/>
      <c r="D120" s="871"/>
      <c r="E120" s="773"/>
      <c r="F120" s="629"/>
      <c r="G120" s="561"/>
      <c r="H120" s="702"/>
      <c r="I120" s="706"/>
      <c r="J120" s="706"/>
      <c r="K120" s="706"/>
      <c r="L120" s="630"/>
      <c r="M120" s="630"/>
      <c r="N120" s="628"/>
      <c r="O120" s="591"/>
      <c r="P120" s="627"/>
      <c r="Q120" s="631"/>
      <c r="R120" s="628"/>
      <c r="S120" s="628"/>
      <c r="T120" s="628"/>
      <c r="U120" s="628"/>
      <c r="V120" s="628"/>
      <c r="W120" s="628"/>
      <c r="X120" s="628"/>
      <c r="Y120" s="638"/>
      <c r="Z120" s="637"/>
      <c r="AA120" s="632"/>
      <c r="AB120" s="634"/>
      <c r="AC120" s="634"/>
      <c r="AD120" s="636"/>
    </row>
    <row r="121" spans="1:30" ht="78.75" customHeight="1" hidden="1">
      <c r="A121" s="855"/>
      <c r="B121" s="878"/>
      <c r="C121" s="879"/>
      <c r="D121" s="871"/>
      <c r="E121" s="773"/>
      <c r="F121" s="629"/>
      <c r="G121" s="561"/>
      <c r="H121" s="702"/>
      <c r="I121" s="706"/>
      <c r="J121" s="706"/>
      <c r="K121" s="706"/>
      <c r="L121" s="630"/>
      <c r="M121" s="630"/>
      <c r="N121" s="628"/>
      <c r="O121" s="591"/>
      <c r="P121" s="627"/>
      <c r="Q121" s="631"/>
      <c r="R121" s="628"/>
      <c r="S121" s="628"/>
      <c r="T121" s="628"/>
      <c r="U121" s="628"/>
      <c r="V121" s="628"/>
      <c r="W121" s="628"/>
      <c r="X121" s="628"/>
      <c r="Y121" s="532"/>
      <c r="Z121" s="607"/>
      <c r="AA121" s="633"/>
      <c r="AB121" s="635"/>
      <c r="AC121" s="635"/>
      <c r="AD121" s="601"/>
    </row>
    <row r="122" spans="1:30" ht="155.25" customHeight="1">
      <c r="A122" s="855"/>
      <c r="B122" s="878"/>
      <c r="C122" s="879"/>
      <c r="D122" s="871"/>
      <c r="E122" s="508"/>
      <c r="F122" s="612"/>
      <c r="G122" s="529"/>
      <c r="H122" s="702"/>
      <c r="I122" s="706"/>
      <c r="J122" s="706"/>
      <c r="K122" s="706"/>
      <c r="L122" s="630"/>
      <c r="M122" s="630"/>
      <c r="N122" s="628"/>
      <c r="O122" s="591"/>
      <c r="P122" s="627"/>
      <c r="Q122" s="631"/>
      <c r="R122" s="628"/>
      <c r="S122" s="628"/>
      <c r="T122" s="628"/>
      <c r="U122" s="628"/>
      <c r="V122" s="628"/>
      <c r="W122" s="628"/>
      <c r="X122" s="628"/>
      <c r="Y122" s="174" t="s">
        <v>572</v>
      </c>
      <c r="Z122" s="193" t="s">
        <v>201</v>
      </c>
      <c r="AA122" s="207">
        <v>330</v>
      </c>
      <c r="AB122" s="207">
        <v>330</v>
      </c>
      <c r="AC122" s="207">
        <v>330</v>
      </c>
      <c r="AD122" s="193" t="s">
        <v>144</v>
      </c>
    </row>
    <row r="123" spans="1:30" ht="134.25" customHeight="1" hidden="1">
      <c r="A123" s="855"/>
      <c r="B123" s="878"/>
      <c r="C123" s="879"/>
      <c r="D123" s="871"/>
      <c r="E123" s="163"/>
      <c r="F123" s="194"/>
      <c r="G123" s="163"/>
      <c r="H123" s="341"/>
      <c r="I123" s="288"/>
      <c r="J123" s="288"/>
      <c r="K123" s="288"/>
      <c r="L123" s="325"/>
      <c r="M123" s="325"/>
      <c r="N123" s="337"/>
      <c r="O123" s="251"/>
      <c r="P123" s="326"/>
      <c r="Q123" s="329"/>
      <c r="R123" s="251"/>
      <c r="S123" s="251"/>
      <c r="T123" s="251"/>
      <c r="U123" s="251"/>
      <c r="V123" s="251"/>
      <c r="W123" s="251"/>
      <c r="X123" s="251"/>
      <c r="Y123" s="174"/>
      <c r="Z123" s="193"/>
      <c r="AA123" s="207"/>
      <c r="AB123" s="207"/>
      <c r="AC123" s="207"/>
      <c r="AD123" s="193"/>
    </row>
    <row r="124" spans="1:30" ht="170.25" customHeight="1">
      <c r="A124" s="855"/>
      <c r="B124" s="878"/>
      <c r="C124" s="879"/>
      <c r="D124" s="871"/>
      <c r="E124" s="163" t="s">
        <v>295</v>
      </c>
      <c r="F124" s="343" t="s">
        <v>609</v>
      </c>
      <c r="G124" s="179" t="s">
        <v>617</v>
      </c>
      <c r="H124" s="163" t="s">
        <v>296</v>
      </c>
      <c r="I124" s="365" t="s">
        <v>184</v>
      </c>
      <c r="J124" s="365" t="s">
        <v>129</v>
      </c>
      <c r="K124" s="365" t="s">
        <v>184</v>
      </c>
      <c r="L124" s="247" t="s">
        <v>130</v>
      </c>
      <c r="M124" s="247" t="s">
        <v>809</v>
      </c>
      <c r="N124" s="414" t="s">
        <v>811</v>
      </c>
      <c r="O124" s="249" t="s">
        <v>774</v>
      </c>
      <c r="P124" s="326">
        <v>41926</v>
      </c>
      <c r="Q124" s="409" t="s">
        <v>472</v>
      </c>
      <c r="R124" s="249" t="s">
        <v>473</v>
      </c>
      <c r="S124" s="249" t="s">
        <v>152</v>
      </c>
      <c r="T124" s="251"/>
      <c r="U124" s="251"/>
      <c r="V124" s="251"/>
      <c r="W124" s="251"/>
      <c r="X124" s="251"/>
      <c r="Y124" s="364" t="s">
        <v>541</v>
      </c>
      <c r="Z124" s="161" t="s">
        <v>616</v>
      </c>
      <c r="AA124" s="331">
        <v>1940</v>
      </c>
      <c r="AB124" s="331"/>
      <c r="AC124" s="331"/>
      <c r="AD124" s="193" t="s">
        <v>586</v>
      </c>
    </row>
    <row r="125" spans="1:30" ht="282" customHeight="1">
      <c r="A125" s="855"/>
      <c r="B125" s="878"/>
      <c r="C125" s="879"/>
      <c r="D125" s="871"/>
      <c r="E125" s="163" t="s">
        <v>295</v>
      </c>
      <c r="F125" s="343" t="s">
        <v>609</v>
      </c>
      <c r="G125" s="179" t="s">
        <v>617</v>
      </c>
      <c r="H125" s="163" t="s">
        <v>296</v>
      </c>
      <c r="I125" s="413" t="s">
        <v>184</v>
      </c>
      <c r="J125" s="413" t="s">
        <v>129</v>
      </c>
      <c r="K125" s="413" t="s">
        <v>184</v>
      </c>
      <c r="L125" s="408" t="s">
        <v>130</v>
      </c>
      <c r="M125" s="408" t="s">
        <v>810</v>
      </c>
      <c r="N125" s="37" t="s">
        <v>802</v>
      </c>
      <c r="O125" s="249" t="s">
        <v>774</v>
      </c>
      <c r="P125" s="326">
        <v>41926</v>
      </c>
      <c r="Q125" s="409" t="s">
        <v>472</v>
      </c>
      <c r="R125" s="249" t="s">
        <v>473</v>
      </c>
      <c r="S125" s="249" t="s">
        <v>152</v>
      </c>
      <c r="T125" s="336"/>
      <c r="U125" s="336"/>
      <c r="V125" s="336"/>
      <c r="W125" s="336"/>
      <c r="X125" s="336"/>
      <c r="Y125" s="364" t="s">
        <v>541</v>
      </c>
      <c r="Z125" s="161" t="s">
        <v>616</v>
      </c>
      <c r="AA125" s="331">
        <v>13180</v>
      </c>
      <c r="AB125" s="331"/>
      <c r="AC125" s="331"/>
      <c r="AD125" s="193" t="s">
        <v>586</v>
      </c>
    </row>
    <row r="126" spans="1:32" ht="117.75" customHeight="1">
      <c r="A126" s="855"/>
      <c r="B126" s="878"/>
      <c r="C126" s="879"/>
      <c r="D126" s="871"/>
      <c r="E126" s="507" t="s">
        <v>295</v>
      </c>
      <c r="F126" s="611" t="s">
        <v>508</v>
      </c>
      <c r="G126" s="509" t="s">
        <v>509</v>
      </c>
      <c r="H126" s="762" t="s">
        <v>510</v>
      </c>
      <c r="I126" s="1020" t="s">
        <v>184</v>
      </c>
      <c r="J126" s="1020" t="s">
        <v>129</v>
      </c>
      <c r="K126" s="1020" t="s">
        <v>115</v>
      </c>
      <c r="L126" s="1020">
        <v>0</v>
      </c>
      <c r="M126" s="1020" t="s">
        <v>149</v>
      </c>
      <c r="N126" s="606" t="s">
        <v>217</v>
      </c>
      <c r="O126" s="507" t="s">
        <v>297</v>
      </c>
      <c r="P126" s="868" t="s">
        <v>511</v>
      </c>
      <c r="Q126" s="528" t="s">
        <v>746</v>
      </c>
      <c r="R126" s="567" t="s">
        <v>513</v>
      </c>
      <c r="S126" s="525" t="s">
        <v>512</v>
      </c>
      <c r="T126" s="507"/>
      <c r="U126" s="507"/>
      <c r="V126" s="507"/>
      <c r="W126" s="507"/>
      <c r="X126" s="507"/>
      <c r="Y126" s="344" t="s">
        <v>541</v>
      </c>
      <c r="Z126" s="161" t="s">
        <v>616</v>
      </c>
      <c r="AA126" s="207">
        <v>2125</v>
      </c>
      <c r="AB126" s="207"/>
      <c r="AC126" s="207"/>
      <c r="AD126" s="193" t="s">
        <v>586</v>
      </c>
      <c r="AF126" s="149"/>
    </row>
    <row r="127" spans="1:30" ht="0.75" customHeight="1">
      <c r="A127" s="855"/>
      <c r="B127" s="878"/>
      <c r="C127" s="879"/>
      <c r="D127" s="871"/>
      <c r="E127" s="773"/>
      <c r="F127" s="629"/>
      <c r="G127" s="1013"/>
      <c r="H127" s="763"/>
      <c r="I127" s="1021"/>
      <c r="J127" s="1021"/>
      <c r="K127" s="1021"/>
      <c r="L127" s="1021"/>
      <c r="M127" s="1021"/>
      <c r="N127" s="637"/>
      <c r="O127" s="773"/>
      <c r="P127" s="869"/>
      <c r="Q127" s="561"/>
      <c r="R127" s="568"/>
      <c r="S127" s="555"/>
      <c r="T127" s="773"/>
      <c r="U127" s="773"/>
      <c r="V127" s="773"/>
      <c r="W127" s="773"/>
      <c r="X127" s="773"/>
      <c r="Y127" s="344" t="s">
        <v>541</v>
      </c>
      <c r="Z127" s="161" t="s">
        <v>616</v>
      </c>
      <c r="AA127" s="207">
        <v>13180</v>
      </c>
      <c r="AB127" s="207"/>
      <c r="AC127" s="207"/>
      <c r="AD127" s="193" t="s">
        <v>586</v>
      </c>
    </row>
    <row r="128" spans="1:30" ht="93.75" customHeight="1">
      <c r="A128" s="855"/>
      <c r="B128" s="878"/>
      <c r="C128" s="879"/>
      <c r="D128" s="871"/>
      <c r="E128" s="773"/>
      <c r="F128" s="629"/>
      <c r="G128" s="1013"/>
      <c r="H128" s="763"/>
      <c r="I128" s="1021"/>
      <c r="J128" s="1021"/>
      <c r="K128" s="1021"/>
      <c r="L128" s="1021"/>
      <c r="M128" s="1021"/>
      <c r="N128" s="637"/>
      <c r="O128" s="773"/>
      <c r="P128" s="869"/>
      <c r="Q128" s="561"/>
      <c r="R128" s="568"/>
      <c r="S128" s="555"/>
      <c r="T128" s="773"/>
      <c r="U128" s="773"/>
      <c r="V128" s="773"/>
      <c r="W128" s="773"/>
      <c r="X128" s="773"/>
      <c r="Y128" s="344" t="s">
        <v>628</v>
      </c>
      <c r="Z128" s="193" t="s">
        <v>629</v>
      </c>
      <c r="AA128" s="207">
        <v>1575</v>
      </c>
      <c r="AB128" s="207">
        <v>2500</v>
      </c>
      <c r="AC128" s="207">
        <v>2500</v>
      </c>
      <c r="AD128" s="193" t="s">
        <v>630</v>
      </c>
    </row>
    <row r="129" spans="1:32" ht="167.25" customHeight="1">
      <c r="A129" s="855"/>
      <c r="B129" s="878"/>
      <c r="C129" s="879"/>
      <c r="D129" s="871"/>
      <c r="E129" s="508"/>
      <c r="F129" s="612"/>
      <c r="G129" s="510"/>
      <c r="H129" s="764"/>
      <c r="I129" s="1022"/>
      <c r="J129" s="1022"/>
      <c r="K129" s="1022"/>
      <c r="L129" s="1022"/>
      <c r="M129" s="1022"/>
      <c r="N129" s="607"/>
      <c r="O129" s="508"/>
      <c r="P129" s="870"/>
      <c r="Q129" s="529"/>
      <c r="R129" s="569"/>
      <c r="S129" s="530"/>
      <c r="T129" s="508"/>
      <c r="U129" s="508"/>
      <c r="V129" s="508"/>
      <c r="W129" s="508"/>
      <c r="X129" s="508"/>
      <c r="Y129" s="174" t="s">
        <v>572</v>
      </c>
      <c r="Z129" s="193" t="s">
        <v>201</v>
      </c>
      <c r="AA129" s="207">
        <v>900</v>
      </c>
      <c r="AB129" s="207">
        <v>2100</v>
      </c>
      <c r="AC129" s="207">
        <v>2100</v>
      </c>
      <c r="AD129" s="193" t="s">
        <v>144</v>
      </c>
      <c r="AF129" s="149"/>
    </row>
    <row r="130" spans="1:32" ht="193.5" customHeight="1">
      <c r="A130" s="511" t="s">
        <v>608</v>
      </c>
      <c r="B130" s="514" t="s">
        <v>294</v>
      </c>
      <c r="C130" s="370"/>
      <c r="D130" s="520" t="s">
        <v>302</v>
      </c>
      <c r="E130" s="507" t="s">
        <v>295</v>
      </c>
      <c r="F130" s="526">
        <v>38905</v>
      </c>
      <c r="G130" s="707">
        <v>147</v>
      </c>
      <c r="H130" s="525" t="s">
        <v>296</v>
      </c>
      <c r="I130" s="598" t="s">
        <v>116</v>
      </c>
      <c r="J130" s="598" t="s">
        <v>122</v>
      </c>
      <c r="K130" s="598" t="s">
        <v>177</v>
      </c>
      <c r="L130" s="599" t="s">
        <v>130</v>
      </c>
      <c r="M130" s="599" t="s">
        <v>149</v>
      </c>
      <c r="N130" s="507" t="s">
        <v>475</v>
      </c>
      <c r="O130" s="507" t="s">
        <v>297</v>
      </c>
      <c r="P130" s="526">
        <v>41926</v>
      </c>
      <c r="Q130" s="509" t="s">
        <v>476</v>
      </c>
      <c r="R130" s="507" t="s">
        <v>477</v>
      </c>
      <c r="S130" s="507" t="s">
        <v>152</v>
      </c>
      <c r="T130" s="507"/>
      <c r="U130" s="507"/>
      <c r="V130" s="507"/>
      <c r="W130" s="507"/>
      <c r="X130" s="507"/>
      <c r="Y130" s="365" t="s">
        <v>716</v>
      </c>
      <c r="Z130" s="377" t="s">
        <v>154</v>
      </c>
      <c r="AA130" s="380">
        <v>2728.7</v>
      </c>
      <c r="AB130" s="332"/>
      <c r="AC130" s="332"/>
      <c r="AD130" s="377" t="s">
        <v>155</v>
      </c>
      <c r="AF130" s="149"/>
    </row>
    <row r="131" spans="1:33" ht="157.5" customHeight="1">
      <c r="A131" s="512"/>
      <c r="B131" s="515"/>
      <c r="C131" s="518" t="s">
        <v>9</v>
      </c>
      <c r="D131" s="521"/>
      <c r="E131" s="508"/>
      <c r="F131" s="527"/>
      <c r="G131" s="708"/>
      <c r="H131" s="530"/>
      <c r="I131" s="532"/>
      <c r="J131" s="532"/>
      <c r="K131" s="532"/>
      <c r="L131" s="524"/>
      <c r="M131" s="524"/>
      <c r="N131" s="508"/>
      <c r="O131" s="508"/>
      <c r="P131" s="527"/>
      <c r="Q131" s="510"/>
      <c r="R131" s="508"/>
      <c r="S131" s="508"/>
      <c r="T131" s="508"/>
      <c r="U131" s="508"/>
      <c r="V131" s="508"/>
      <c r="W131" s="508"/>
      <c r="X131" s="508"/>
      <c r="Y131" s="288" t="s">
        <v>635</v>
      </c>
      <c r="Z131" s="334" t="s">
        <v>636</v>
      </c>
      <c r="AA131" s="332"/>
      <c r="AB131" s="332">
        <v>3649.5</v>
      </c>
      <c r="AC131" s="332">
        <v>4296</v>
      </c>
      <c r="AD131" s="334" t="s">
        <v>12</v>
      </c>
      <c r="AG131" t="s">
        <v>502</v>
      </c>
    </row>
    <row r="132" spans="1:30" ht="268.5" customHeight="1">
      <c r="A132" s="513"/>
      <c r="B132" s="516"/>
      <c r="C132" s="518"/>
      <c r="D132" s="522"/>
      <c r="E132" s="163" t="s">
        <v>295</v>
      </c>
      <c r="F132" s="194">
        <v>38905</v>
      </c>
      <c r="G132" s="209">
        <v>147</v>
      </c>
      <c r="H132" s="51" t="s">
        <v>296</v>
      </c>
      <c r="I132" s="174" t="s">
        <v>116</v>
      </c>
      <c r="J132" s="174" t="s">
        <v>122</v>
      </c>
      <c r="K132" s="174" t="s">
        <v>177</v>
      </c>
      <c r="L132" s="205" t="s">
        <v>124</v>
      </c>
      <c r="M132" s="205" t="s">
        <v>478</v>
      </c>
      <c r="N132" s="163" t="s">
        <v>479</v>
      </c>
      <c r="O132" s="163" t="s">
        <v>297</v>
      </c>
      <c r="P132" s="194">
        <v>41926</v>
      </c>
      <c r="Q132" s="179" t="s">
        <v>476</v>
      </c>
      <c r="R132" s="163" t="s">
        <v>477</v>
      </c>
      <c r="S132" s="163" t="s">
        <v>425</v>
      </c>
      <c r="T132" s="163"/>
      <c r="U132" s="163"/>
      <c r="V132" s="163"/>
      <c r="W132" s="163"/>
      <c r="X132" s="163"/>
      <c r="Y132" s="174" t="s">
        <v>637</v>
      </c>
      <c r="Z132" s="193" t="s">
        <v>638</v>
      </c>
      <c r="AA132" s="207">
        <v>14508</v>
      </c>
      <c r="AB132" s="207">
        <v>19800</v>
      </c>
      <c r="AC132" s="207">
        <v>20624.5</v>
      </c>
      <c r="AD132" s="193" t="s">
        <v>639</v>
      </c>
    </row>
    <row r="133" spans="1:30" ht="241.5" customHeight="1">
      <c r="A133" s="998" t="s">
        <v>608</v>
      </c>
      <c r="B133" s="881" t="s">
        <v>294</v>
      </c>
      <c r="C133" s="517" t="s">
        <v>642</v>
      </c>
      <c r="D133" s="871" t="s">
        <v>303</v>
      </c>
      <c r="E133" s="163" t="s">
        <v>295</v>
      </c>
      <c r="F133" s="194">
        <v>38905</v>
      </c>
      <c r="G133" s="209">
        <v>147</v>
      </c>
      <c r="H133" s="163" t="s">
        <v>611</v>
      </c>
      <c r="I133" s="174" t="s">
        <v>184</v>
      </c>
      <c r="J133" s="174" t="s">
        <v>593</v>
      </c>
      <c r="K133" s="174" t="s">
        <v>115</v>
      </c>
      <c r="L133" s="205" t="s">
        <v>130</v>
      </c>
      <c r="M133" s="205" t="s">
        <v>643</v>
      </c>
      <c r="N133" s="163" t="s">
        <v>481</v>
      </c>
      <c r="O133" s="163" t="s">
        <v>297</v>
      </c>
      <c r="P133" s="192">
        <v>41926</v>
      </c>
      <c r="Q133" s="161">
        <v>2292</v>
      </c>
      <c r="R133" s="51" t="s">
        <v>496</v>
      </c>
      <c r="S133" s="171" t="s">
        <v>152</v>
      </c>
      <c r="T133" s="163"/>
      <c r="U133" s="163"/>
      <c r="V133" s="163"/>
      <c r="W133" s="163"/>
      <c r="X133" s="163"/>
      <c r="Y133" s="174" t="s">
        <v>635</v>
      </c>
      <c r="Z133" s="193" t="s">
        <v>636</v>
      </c>
      <c r="AA133" s="207">
        <v>10</v>
      </c>
      <c r="AB133" s="207">
        <v>10</v>
      </c>
      <c r="AC133" s="207">
        <v>10</v>
      </c>
      <c r="AD133" s="193" t="s">
        <v>12</v>
      </c>
    </row>
    <row r="134" spans="1:30" ht="246" customHeight="1">
      <c r="A134" s="998"/>
      <c r="B134" s="881"/>
      <c r="C134" s="518"/>
      <c r="D134" s="871"/>
      <c r="E134" s="163" t="s">
        <v>295</v>
      </c>
      <c r="F134" s="194">
        <v>38905</v>
      </c>
      <c r="G134" s="209">
        <v>147</v>
      </c>
      <c r="H134" s="163" t="s">
        <v>611</v>
      </c>
      <c r="I134" s="174" t="s">
        <v>184</v>
      </c>
      <c r="J134" s="174" t="s">
        <v>593</v>
      </c>
      <c r="K134" s="174" t="s">
        <v>115</v>
      </c>
      <c r="L134" s="205" t="s">
        <v>130</v>
      </c>
      <c r="M134" s="205" t="s">
        <v>644</v>
      </c>
      <c r="N134" s="163" t="s">
        <v>482</v>
      </c>
      <c r="O134" s="163" t="s">
        <v>297</v>
      </c>
      <c r="P134" s="192">
        <v>41926</v>
      </c>
      <c r="Q134" s="161">
        <v>2292</v>
      </c>
      <c r="R134" s="51" t="s">
        <v>496</v>
      </c>
      <c r="S134" s="171" t="s">
        <v>152</v>
      </c>
      <c r="T134" s="163"/>
      <c r="U134" s="163"/>
      <c r="V134" s="163"/>
      <c r="W134" s="163"/>
      <c r="X134" s="163"/>
      <c r="Y134" s="174" t="s">
        <v>635</v>
      </c>
      <c r="Z134" s="193" t="s">
        <v>483</v>
      </c>
      <c r="AA134" s="207">
        <v>24.024</v>
      </c>
      <c r="AB134" s="207">
        <v>24.024</v>
      </c>
      <c r="AC134" s="207">
        <v>24.024</v>
      </c>
      <c r="AD134" s="193" t="s">
        <v>12</v>
      </c>
    </row>
    <row r="135" spans="1:30" ht="254.25" customHeight="1">
      <c r="A135" s="998"/>
      <c r="B135" s="881"/>
      <c r="C135" s="518"/>
      <c r="D135" s="871"/>
      <c r="E135" s="163" t="s">
        <v>295</v>
      </c>
      <c r="F135" s="194">
        <v>38905</v>
      </c>
      <c r="G135" s="209">
        <v>147</v>
      </c>
      <c r="H135" s="163" t="s">
        <v>611</v>
      </c>
      <c r="I135" s="174" t="s">
        <v>150</v>
      </c>
      <c r="J135" s="174" t="s">
        <v>177</v>
      </c>
      <c r="K135" s="174" t="s">
        <v>115</v>
      </c>
      <c r="L135" s="205" t="s">
        <v>130</v>
      </c>
      <c r="M135" s="205" t="s">
        <v>645</v>
      </c>
      <c r="N135" s="163" t="s">
        <v>484</v>
      </c>
      <c r="O135" s="163" t="s">
        <v>297</v>
      </c>
      <c r="P135" s="194">
        <v>41792</v>
      </c>
      <c r="Q135" s="163">
        <v>1173</v>
      </c>
      <c r="R135" s="163" t="s">
        <v>266</v>
      </c>
      <c r="S135" s="171" t="s">
        <v>152</v>
      </c>
      <c r="T135" s="163"/>
      <c r="U135" s="163"/>
      <c r="V135" s="163"/>
      <c r="W135" s="163"/>
      <c r="X135" s="163"/>
      <c r="Y135" s="174" t="s">
        <v>633</v>
      </c>
      <c r="Z135" s="193" t="s">
        <v>46</v>
      </c>
      <c r="AA135" s="230">
        <v>15863.8</v>
      </c>
      <c r="AB135" s="207">
        <v>17500</v>
      </c>
      <c r="AC135" s="207">
        <v>17500</v>
      </c>
      <c r="AD135" s="193" t="s">
        <v>47</v>
      </c>
    </row>
    <row r="136" spans="1:30" ht="238.5" customHeight="1">
      <c r="A136" s="998"/>
      <c r="B136" s="881"/>
      <c r="C136" s="519"/>
      <c r="D136" s="871"/>
      <c r="E136" s="163" t="s">
        <v>295</v>
      </c>
      <c r="F136" s="194">
        <v>38905</v>
      </c>
      <c r="G136" s="209">
        <v>147</v>
      </c>
      <c r="H136" s="163" t="s">
        <v>611</v>
      </c>
      <c r="I136" s="174" t="s">
        <v>150</v>
      </c>
      <c r="J136" s="174" t="s">
        <v>177</v>
      </c>
      <c r="K136" s="174" t="s">
        <v>115</v>
      </c>
      <c r="L136" s="205" t="s">
        <v>130</v>
      </c>
      <c r="M136" s="205" t="s">
        <v>267</v>
      </c>
      <c r="N136" s="163" t="s">
        <v>485</v>
      </c>
      <c r="O136" s="163" t="s">
        <v>297</v>
      </c>
      <c r="P136" s="194">
        <v>41792</v>
      </c>
      <c r="Q136" s="163">
        <v>1173</v>
      </c>
      <c r="R136" s="163" t="s">
        <v>266</v>
      </c>
      <c r="S136" s="171" t="s">
        <v>152</v>
      </c>
      <c r="T136" s="163"/>
      <c r="U136" s="163"/>
      <c r="V136" s="163"/>
      <c r="W136" s="163"/>
      <c r="X136" s="163"/>
      <c r="Y136" s="174" t="s">
        <v>633</v>
      </c>
      <c r="Z136" s="193" t="s">
        <v>46</v>
      </c>
      <c r="AA136" s="207">
        <v>3746</v>
      </c>
      <c r="AB136" s="207">
        <v>4021</v>
      </c>
      <c r="AC136" s="207">
        <v>4193</v>
      </c>
      <c r="AD136" s="193" t="s">
        <v>47</v>
      </c>
    </row>
    <row r="137" spans="1:30" ht="183" customHeight="1">
      <c r="A137" s="592">
        <v>732</v>
      </c>
      <c r="B137" s="594" t="s">
        <v>294</v>
      </c>
      <c r="C137" s="596" t="s">
        <v>268</v>
      </c>
      <c r="D137" s="520" t="s">
        <v>304</v>
      </c>
      <c r="E137" s="51" t="s">
        <v>717</v>
      </c>
      <c r="F137" s="194">
        <v>38532</v>
      </c>
      <c r="G137" s="163">
        <v>1679</v>
      </c>
      <c r="H137" s="163" t="s">
        <v>378</v>
      </c>
      <c r="I137" s="174" t="s">
        <v>177</v>
      </c>
      <c r="J137" s="174" t="s">
        <v>129</v>
      </c>
      <c r="K137" s="174" t="s">
        <v>115</v>
      </c>
      <c r="L137" s="160">
        <v>0</v>
      </c>
      <c r="M137" s="174" t="s">
        <v>149</v>
      </c>
      <c r="N137" s="161" t="s">
        <v>202</v>
      </c>
      <c r="O137" s="163" t="s">
        <v>297</v>
      </c>
      <c r="P137" s="192">
        <v>41926</v>
      </c>
      <c r="Q137" s="161">
        <v>2292</v>
      </c>
      <c r="R137" s="163" t="s">
        <v>474</v>
      </c>
      <c r="S137" s="171" t="s">
        <v>152</v>
      </c>
      <c r="T137" s="171"/>
      <c r="U137" s="171"/>
      <c r="V137" s="171"/>
      <c r="W137" s="171"/>
      <c r="X137" s="171"/>
      <c r="Y137" s="160">
        <v>244</v>
      </c>
      <c r="Z137" s="161" t="s">
        <v>616</v>
      </c>
      <c r="AA137" s="207">
        <v>200</v>
      </c>
      <c r="AB137" s="207">
        <v>200</v>
      </c>
      <c r="AC137" s="207">
        <v>200</v>
      </c>
      <c r="AD137" s="193" t="s">
        <v>586</v>
      </c>
    </row>
    <row r="138" spans="1:30" ht="122.25">
      <c r="A138" s="593"/>
      <c r="B138" s="595"/>
      <c r="C138" s="597"/>
      <c r="D138" s="521"/>
      <c r="E138" s="51" t="s">
        <v>717</v>
      </c>
      <c r="F138" s="194">
        <v>38532</v>
      </c>
      <c r="G138" s="163">
        <v>1679</v>
      </c>
      <c r="H138" s="163" t="s">
        <v>378</v>
      </c>
      <c r="I138" s="174" t="s">
        <v>177</v>
      </c>
      <c r="J138" s="174" t="s">
        <v>129</v>
      </c>
      <c r="K138" s="174" t="s">
        <v>129</v>
      </c>
      <c r="L138" s="174" t="s">
        <v>130</v>
      </c>
      <c r="M138" s="174" t="s">
        <v>149</v>
      </c>
      <c r="N138" s="161" t="s">
        <v>331</v>
      </c>
      <c r="O138" s="163" t="s">
        <v>297</v>
      </c>
      <c r="P138" s="194">
        <v>41925</v>
      </c>
      <c r="Q138" s="163">
        <v>2260</v>
      </c>
      <c r="R138" s="163" t="s">
        <v>486</v>
      </c>
      <c r="S138" s="163" t="s">
        <v>152</v>
      </c>
      <c r="T138" s="163"/>
      <c r="U138" s="163"/>
      <c r="V138" s="163"/>
      <c r="W138" s="163"/>
      <c r="X138" s="163"/>
      <c r="Y138" s="160">
        <v>244</v>
      </c>
      <c r="Z138" s="161" t="s">
        <v>616</v>
      </c>
      <c r="AA138" s="207">
        <v>77</v>
      </c>
      <c r="AB138" s="207">
        <v>77</v>
      </c>
      <c r="AC138" s="207">
        <v>77</v>
      </c>
      <c r="AD138" s="193" t="s">
        <v>586</v>
      </c>
    </row>
    <row r="139" spans="1:30" ht="80.25" customHeight="1">
      <c r="A139" s="593"/>
      <c r="B139" s="595"/>
      <c r="C139" s="597"/>
      <c r="D139" s="521"/>
      <c r="E139" s="507" t="s">
        <v>54</v>
      </c>
      <c r="F139" s="526">
        <v>38532</v>
      </c>
      <c r="G139" s="507">
        <v>1679</v>
      </c>
      <c r="H139" s="507" t="s">
        <v>269</v>
      </c>
      <c r="I139" s="774" t="s">
        <v>177</v>
      </c>
      <c r="J139" s="774" t="s">
        <v>129</v>
      </c>
      <c r="K139" s="774">
        <v>14</v>
      </c>
      <c r="L139" s="774">
        <v>0</v>
      </c>
      <c r="M139" s="630" t="s">
        <v>270</v>
      </c>
      <c r="N139" s="628" t="s">
        <v>487</v>
      </c>
      <c r="O139" s="507" t="s">
        <v>54</v>
      </c>
      <c r="P139" s="526">
        <v>38532</v>
      </c>
      <c r="Q139" s="507">
        <v>1679</v>
      </c>
      <c r="R139" s="507" t="s">
        <v>269</v>
      </c>
      <c r="S139" s="628" t="s">
        <v>152</v>
      </c>
      <c r="T139" s="628"/>
      <c r="U139" s="628"/>
      <c r="V139" s="628"/>
      <c r="W139" s="628"/>
      <c r="X139" s="628"/>
      <c r="Y139" s="174" t="s">
        <v>543</v>
      </c>
      <c r="Z139" s="163" t="s">
        <v>271</v>
      </c>
      <c r="AA139" s="379">
        <v>8632.7</v>
      </c>
      <c r="AB139" s="207">
        <v>8632.7</v>
      </c>
      <c r="AC139" s="207">
        <v>8632.7</v>
      </c>
      <c r="AD139" s="193" t="s">
        <v>548</v>
      </c>
    </row>
    <row r="140" spans="1:30" ht="78" customHeight="1">
      <c r="A140" s="593"/>
      <c r="B140" s="595"/>
      <c r="C140" s="597"/>
      <c r="D140" s="521"/>
      <c r="E140" s="773"/>
      <c r="F140" s="854"/>
      <c r="G140" s="773"/>
      <c r="H140" s="773"/>
      <c r="I140" s="774"/>
      <c r="J140" s="774"/>
      <c r="K140" s="774"/>
      <c r="L140" s="774"/>
      <c r="M140" s="630"/>
      <c r="N140" s="628"/>
      <c r="O140" s="773"/>
      <c r="P140" s="854"/>
      <c r="Q140" s="773"/>
      <c r="R140" s="773"/>
      <c r="S140" s="628"/>
      <c r="T140" s="628"/>
      <c r="U140" s="628"/>
      <c r="V140" s="628"/>
      <c r="W140" s="628"/>
      <c r="X140" s="628"/>
      <c r="Y140" s="174" t="s">
        <v>619</v>
      </c>
      <c r="Z140" s="163" t="s">
        <v>272</v>
      </c>
      <c r="AA140" s="379">
        <v>23</v>
      </c>
      <c r="AB140" s="207">
        <v>23</v>
      </c>
      <c r="AC140" s="207">
        <v>23</v>
      </c>
      <c r="AD140" s="193" t="s">
        <v>548</v>
      </c>
    </row>
    <row r="141" spans="1:30" ht="91.5">
      <c r="A141" s="593"/>
      <c r="B141" s="595"/>
      <c r="C141" s="597"/>
      <c r="D141" s="521"/>
      <c r="E141" s="773"/>
      <c r="F141" s="854"/>
      <c r="G141" s="773"/>
      <c r="H141" s="773"/>
      <c r="I141" s="774"/>
      <c r="J141" s="774"/>
      <c r="K141" s="774"/>
      <c r="L141" s="774"/>
      <c r="M141" s="630"/>
      <c r="N141" s="628"/>
      <c r="O141" s="773"/>
      <c r="P141" s="854"/>
      <c r="Q141" s="773"/>
      <c r="R141" s="773"/>
      <c r="S141" s="628"/>
      <c r="T141" s="628"/>
      <c r="U141" s="628"/>
      <c r="V141" s="628"/>
      <c r="W141" s="628"/>
      <c r="X141" s="628"/>
      <c r="Y141" s="174" t="s">
        <v>541</v>
      </c>
      <c r="Z141" s="161" t="s">
        <v>616</v>
      </c>
      <c r="AA141" s="379">
        <v>1376.5</v>
      </c>
      <c r="AB141" s="207">
        <v>1380</v>
      </c>
      <c r="AC141" s="207">
        <v>1380</v>
      </c>
      <c r="AD141" s="193" t="s">
        <v>586</v>
      </c>
    </row>
    <row r="142" spans="1:30" ht="57" customHeight="1">
      <c r="A142" s="593"/>
      <c r="B142" s="595"/>
      <c r="C142" s="597"/>
      <c r="D142" s="521"/>
      <c r="E142" s="773"/>
      <c r="F142" s="854"/>
      <c r="G142" s="773"/>
      <c r="H142" s="773"/>
      <c r="I142" s="774"/>
      <c r="J142" s="774"/>
      <c r="K142" s="774"/>
      <c r="L142" s="774"/>
      <c r="M142" s="630"/>
      <c r="N142" s="628"/>
      <c r="O142" s="773"/>
      <c r="P142" s="854"/>
      <c r="Q142" s="773"/>
      <c r="R142" s="773"/>
      <c r="S142" s="628"/>
      <c r="T142" s="628"/>
      <c r="U142" s="628"/>
      <c r="V142" s="628"/>
      <c r="W142" s="628"/>
      <c r="X142" s="628"/>
      <c r="Y142" s="160">
        <v>851</v>
      </c>
      <c r="Z142" s="161" t="s">
        <v>164</v>
      </c>
      <c r="AA142" s="379">
        <v>173.5</v>
      </c>
      <c r="AB142" s="207">
        <v>173.5</v>
      </c>
      <c r="AC142" s="207">
        <v>173.5</v>
      </c>
      <c r="AD142" s="161" t="s">
        <v>135</v>
      </c>
    </row>
    <row r="143" spans="1:30" ht="63" customHeight="1">
      <c r="A143" s="593"/>
      <c r="B143" s="595"/>
      <c r="C143" s="597"/>
      <c r="D143" s="521"/>
      <c r="E143" s="508"/>
      <c r="F143" s="527"/>
      <c r="G143" s="508"/>
      <c r="H143" s="508"/>
      <c r="I143" s="774"/>
      <c r="J143" s="774"/>
      <c r="K143" s="774"/>
      <c r="L143" s="774"/>
      <c r="M143" s="630"/>
      <c r="N143" s="628"/>
      <c r="O143" s="508"/>
      <c r="P143" s="527"/>
      <c r="Q143" s="508"/>
      <c r="R143" s="508"/>
      <c r="S143" s="628"/>
      <c r="T143" s="628"/>
      <c r="U143" s="628"/>
      <c r="V143" s="628"/>
      <c r="W143" s="628"/>
      <c r="X143" s="628"/>
      <c r="Y143" s="174" t="s">
        <v>621</v>
      </c>
      <c r="Z143" s="193" t="s">
        <v>166</v>
      </c>
      <c r="AA143" s="379">
        <v>18.6</v>
      </c>
      <c r="AB143" s="207">
        <v>15</v>
      </c>
      <c r="AC143" s="207">
        <v>15</v>
      </c>
      <c r="AD143" s="161" t="s">
        <v>135</v>
      </c>
    </row>
    <row r="144" spans="1:30" ht="277.5" customHeight="1">
      <c r="A144" s="180" t="s">
        <v>608</v>
      </c>
      <c r="B144" s="201" t="s">
        <v>305</v>
      </c>
      <c r="C144" s="291" t="s">
        <v>273</v>
      </c>
      <c r="D144" s="290" t="s">
        <v>306</v>
      </c>
      <c r="E144" s="163" t="s">
        <v>295</v>
      </c>
      <c r="F144" s="194">
        <v>40449</v>
      </c>
      <c r="G144" s="163">
        <v>1124</v>
      </c>
      <c r="H144" s="51" t="s">
        <v>499</v>
      </c>
      <c r="I144" s="174" t="s">
        <v>115</v>
      </c>
      <c r="J144" s="174" t="s">
        <v>116</v>
      </c>
      <c r="K144" s="174" t="s">
        <v>460</v>
      </c>
      <c r="L144" s="205" t="s">
        <v>157</v>
      </c>
      <c r="M144" s="205" t="s">
        <v>274</v>
      </c>
      <c r="N144" s="163" t="s">
        <v>489</v>
      </c>
      <c r="O144" s="163" t="s">
        <v>297</v>
      </c>
      <c r="P144" s="415">
        <v>39969</v>
      </c>
      <c r="Q144" s="43" t="s">
        <v>497</v>
      </c>
      <c r="R144" s="51" t="s">
        <v>498</v>
      </c>
      <c r="S144" s="51" t="s">
        <v>152</v>
      </c>
      <c r="T144" s="163"/>
      <c r="U144" s="163"/>
      <c r="V144" s="163"/>
      <c r="W144" s="179"/>
      <c r="X144" s="163"/>
      <c r="Y144" s="174" t="s">
        <v>572</v>
      </c>
      <c r="Z144" s="193" t="s">
        <v>201</v>
      </c>
      <c r="AA144" s="379">
        <v>1020</v>
      </c>
      <c r="AB144" s="207">
        <v>1020</v>
      </c>
      <c r="AC144" s="207">
        <v>1020</v>
      </c>
      <c r="AD144" s="193" t="s">
        <v>144</v>
      </c>
    </row>
    <row r="145" spans="1:30" ht="137.25" customHeight="1">
      <c r="A145" s="533" t="s">
        <v>608</v>
      </c>
      <c r="B145" s="514" t="s">
        <v>305</v>
      </c>
      <c r="C145" s="534" t="s">
        <v>813</v>
      </c>
      <c r="D145" s="535" t="s">
        <v>814</v>
      </c>
      <c r="E145" s="507" t="s">
        <v>295</v>
      </c>
      <c r="F145" s="526">
        <v>40449</v>
      </c>
      <c r="G145" s="507">
        <v>1124</v>
      </c>
      <c r="H145" s="525" t="s">
        <v>499</v>
      </c>
      <c r="I145" s="531" t="s">
        <v>116</v>
      </c>
      <c r="J145" s="531" t="s">
        <v>177</v>
      </c>
      <c r="K145" s="531" t="s">
        <v>460</v>
      </c>
      <c r="L145" s="523" t="s">
        <v>130</v>
      </c>
      <c r="M145" s="523" t="s">
        <v>815</v>
      </c>
      <c r="N145" s="525" t="s">
        <v>816</v>
      </c>
      <c r="O145" s="507" t="s">
        <v>297</v>
      </c>
      <c r="P145" s="526">
        <v>42137</v>
      </c>
      <c r="Q145" s="528" t="s">
        <v>817</v>
      </c>
      <c r="R145" s="525" t="s">
        <v>818</v>
      </c>
      <c r="S145" s="525" t="s">
        <v>152</v>
      </c>
      <c r="T145" s="507"/>
      <c r="U145" s="507"/>
      <c r="V145" s="507"/>
      <c r="W145" s="509"/>
      <c r="X145" s="507"/>
      <c r="Y145" s="174" t="s">
        <v>572</v>
      </c>
      <c r="Z145" s="193" t="s">
        <v>201</v>
      </c>
      <c r="AA145" s="379">
        <v>2512</v>
      </c>
      <c r="AB145" s="207"/>
      <c r="AC145" s="207"/>
      <c r="AD145" s="193" t="s">
        <v>144</v>
      </c>
    </row>
    <row r="146" spans="1:30" ht="87" customHeight="1">
      <c r="A146" s="513"/>
      <c r="B146" s="516"/>
      <c r="C146" s="519"/>
      <c r="D146" s="522"/>
      <c r="E146" s="508"/>
      <c r="F146" s="527"/>
      <c r="G146" s="508"/>
      <c r="H146" s="530"/>
      <c r="I146" s="532"/>
      <c r="J146" s="532"/>
      <c r="K146" s="532"/>
      <c r="L146" s="524"/>
      <c r="M146" s="524"/>
      <c r="N146" s="508"/>
      <c r="O146" s="508"/>
      <c r="P146" s="527"/>
      <c r="Q146" s="529"/>
      <c r="R146" s="530"/>
      <c r="S146" s="530"/>
      <c r="T146" s="508"/>
      <c r="U146" s="508"/>
      <c r="V146" s="508"/>
      <c r="W146" s="510"/>
      <c r="X146" s="508"/>
      <c r="Y146" s="160">
        <v>612</v>
      </c>
      <c r="Z146" s="161" t="s">
        <v>165</v>
      </c>
      <c r="AA146" s="207">
        <v>900</v>
      </c>
      <c r="AB146" s="160"/>
      <c r="AC146" s="160"/>
      <c r="AD146" s="178" t="s">
        <v>587</v>
      </c>
    </row>
    <row r="147" spans="1:30" ht="342" customHeight="1">
      <c r="A147" s="180" t="s">
        <v>608</v>
      </c>
      <c r="B147" s="201" t="s">
        <v>305</v>
      </c>
      <c r="C147" s="378" t="s">
        <v>718</v>
      </c>
      <c r="D147" s="122" t="s">
        <v>719</v>
      </c>
      <c r="E147" s="51" t="s">
        <v>717</v>
      </c>
      <c r="F147" s="194">
        <v>41968</v>
      </c>
      <c r="G147" s="163">
        <v>2620</v>
      </c>
      <c r="H147" s="51" t="s">
        <v>720</v>
      </c>
      <c r="I147" s="344" t="s">
        <v>122</v>
      </c>
      <c r="J147" s="344" t="s">
        <v>558</v>
      </c>
      <c r="K147" s="344" t="s">
        <v>117</v>
      </c>
      <c r="L147" s="34" t="s">
        <v>118</v>
      </c>
      <c r="M147" s="34" t="s">
        <v>721</v>
      </c>
      <c r="N147" s="51" t="s">
        <v>722</v>
      </c>
      <c r="O147" s="374" t="s">
        <v>717</v>
      </c>
      <c r="P147" s="382">
        <v>41968</v>
      </c>
      <c r="Q147" s="383">
        <v>2620</v>
      </c>
      <c r="R147" s="374" t="s">
        <v>720</v>
      </c>
      <c r="S147" s="51" t="s">
        <v>152</v>
      </c>
      <c r="T147" s="163"/>
      <c r="U147" s="163"/>
      <c r="V147" s="163"/>
      <c r="W147" s="179"/>
      <c r="X147" s="163"/>
      <c r="Y147" s="344" t="s">
        <v>541</v>
      </c>
      <c r="Z147" s="161" t="s">
        <v>616</v>
      </c>
      <c r="AA147" s="379">
        <v>2479.2</v>
      </c>
      <c r="AB147" s="207"/>
      <c r="AC147" s="207"/>
      <c r="AD147" s="193" t="s">
        <v>586</v>
      </c>
    </row>
    <row r="148" spans="1:30" ht="186" customHeight="1">
      <c r="A148" s="180" t="s">
        <v>608</v>
      </c>
      <c r="B148" s="201" t="s">
        <v>294</v>
      </c>
      <c r="C148" s="291" t="s">
        <v>276</v>
      </c>
      <c r="D148" s="290" t="s">
        <v>307</v>
      </c>
      <c r="E148" s="163" t="s">
        <v>295</v>
      </c>
      <c r="F148" s="194">
        <v>40449</v>
      </c>
      <c r="G148" s="163">
        <v>1124</v>
      </c>
      <c r="H148" s="51" t="s">
        <v>499</v>
      </c>
      <c r="I148" s="174" t="s">
        <v>116</v>
      </c>
      <c r="J148" s="174" t="s">
        <v>177</v>
      </c>
      <c r="K148" s="174" t="s">
        <v>460</v>
      </c>
      <c r="L148" s="205" t="s">
        <v>490</v>
      </c>
      <c r="M148" s="205" t="s">
        <v>277</v>
      </c>
      <c r="N148" s="163" t="s">
        <v>491</v>
      </c>
      <c r="O148" s="163" t="s">
        <v>295</v>
      </c>
      <c r="P148" s="194">
        <v>38034</v>
      </c>
      <c r="Q148" s="43" t="s">
        <v>278</v>
      </c>
      <c r="R148" s="51" t="s">
        <v>500</v>
      </c>
      <c r="S148" s="51" t="s">
        <v>590</v>
      </c>
      <c r="T148" s="163"/>
      <c r="U148" s="163"/>
      <c r="V148" s="163">
        <v>13</v>
      </c>
      <c r="W148" s="163"/>
      <c r="X148" s="163"/>
      <c r="Y148" s="157">
        <v>244</v>
      </c>
      <c r="Z148" s="161" t="s">
        <v>279</v>
      </c>
      <c r="AA148" s="207">
        <v>1900</v>
      </c>
      <c r="AB148" s="207">
        <v>1900</v>
      </c>
      <c r="AC148" s="207">
        <v>1900</v>
      </c>
      <c r="AD148" s="193" t="s">
        <v>586</v>
      </c>
    </row>
    <row r="149" spans="1:30" ht="91.5" customHeight="1">
      <c r="A149" s="511" t="s">
        <v>608</v>
      </c>
      <c r="B149" s="857" t="s">
        <v>294</v>
      </c>
      <c r="C149" s="517" t="s">
        <v>62</v>
      </c>
      <c r="D149" s="520" t="s">
        <v>308</v>
      </c>
      <c r="E149" s="507" t="s">
        <v>295</v>
      </c>
      <c r="F149" s="526">
        <v>40449</v>
      </c>
      <c r="G149" s="507">
        <v>1124</v>
      </c>
      <c r="H149" s="507" t="s">
        <v>499</v>
      </c>
      <c r="I149" s="774" t="s">
        <v>116</v>
      </c>
      <c r="J149" s="774" t="s">
        <v>177</v>
      </c>
      <c r="K149" s="774" t="s">
        <v>129</v>
      </c>
      <c r="L149" s="774" t="s">
        <v>130</v>
      </c>
      <c r="M149" s="774" t="s">
        <v>149</v>
      </c>
      <c r="N149" s="628" t="s">
        <v>331</v>
      </c>
      <c r="O149" s="628" t="s">
        <v>297</v>
      </c>
      <c r="P149" s="627">
        <v>41925</v>
      </c>
      <c r="Q149" s="628">
        <v>2260</v>
      </c>
      <c r="R149" s="628" t="s">
        <v>486</v>
      </c>
      <c r="S149" s="591" t="s">
        <v>514</v>
      </c>
      <c r="T149" s="628"/>
      <c r="U149" s="628"/>
      <c r="V149" s="509" t="s">
        <v>280</v>
      </c>
      <c r="W149" s="864"/>
      <c r="X149" s="628"/>
      <c r="Y149" s="174" t="s">
        <v>541</v>
      </c>
      <c r="Z149" s="161" t="s">
        <v>616</v>
      </c>
      <c r="AA149" s="207">
        <v>10</v>
      </c>
      <c r="AB149" s="207">
        <v>10</v>
      </c>
      <c r="AC149" s="207">
        <v>10</v>
      </c>
      <c r="AD149" s="193" t="s">
        <v>586</v>
      </c>
    </row>
    <row r="150" spans="1:30" ht="133.5" customHeight="1">
      <c r="A150" s="512"/>
      <c r="B150" s="858"/>
      <c r="C150" s="518"/>
      <c r="D150" s="521"/>
      <c r="E150" s="508"/>
      <c r="F150" s="527"/>
      <c r="G150" s="508"/>
      <c r="H150" s="508"/>
      <c r="I150" s="774"/>
      <c r="J150" s="774"/>
      <c r="K150" s="774"/>
      <c r="L150" s="774"/>
      <c r="M150" s="774"/>
      <c r="N150" s="628"/>
      <c r="O150" s="628"/>
      <c r="P150" s="628"/>
      <c r="Q150" s="628"/>
      <c r="R150" s="628"/>
      <c r="S150" s="628"/>
      <c r="T150" s="628"/>
      <c r="U150" s="628"/>
      <c r="V150" s="510"/>
      <c r="W150" s="508"/>
      <c r="X150" s="628"/>
      <c r="Y150" s="174" t="s">
        <v>572</v>
      </c>
      <c r="Z150" s="193" t="s">
        <v>275</v>
      </c>
      <c r="AA150" s="207">
        <v>2000</v>
      </c>
      <c r="AB150" s="207">
        <v>2000</v>
      </c>
      <c r="AC150" s="207">
        <v>2000</v>
      </c>
      <c r="AD150" s="193" t="s">
        <v>144</v>
      </c>
    </row>
    <row r="151" spans="1:30" ht="180" customHeight="1">
      <c r="A151" s="512"/>
      <c r="B151" s="858"/>
      <c r="C151" s="518"/>
      <c r="D151" s="521"/>
      <c r="E151" s="163" t="s">
        <v>295</v>
      </c>
      <c r="F151" s="194">
        <v>40449</v>
      </c>
      <c r="G151" s="43" t="s">
        <v>501</v>
      </c>
      <c r="H151" s="51" t="s">
        <v>495</v>
      </c>
      <c r="I151" s="174" t="s">
        <v>116</v>
      </c>
      <c r="J151" s="174" t="s">
        <v>177</v>
      </c>
      <c r="K151" s="174" t="s">
        <v>460</v>
      </c>
      <c r="L151" s="205" t="s">
        <v>124</v>
      </c>
      <c r="M151" s="205" t="s">
        <v>281</v>
      </c>
      <c r="N151" s="163" t="s">
        <v>492</v>
      </c>
      <c r="O151" s="163" t="s">
        <v>295</v>
      </c>
      <c r="P151" s="194">
        <v>38307</v>
      </c>
      <c r="Q151" s="43" t="s">
        <v>282</v>
      </c>
      <c r="R151" s="51" t="s">
        <v>203</v>
      </c>
      <c r="S151" s="51" t="s">
        <v>515</v>
      </c>
      <c r="T151" s="163"/>
      <c r="U151" s="163"/>
      <c r="V151" s="163"/>
      <c r="W151" s="163"/>
      <c r="X151" s="163"/>
      <c r="Y151" s="174" t="s">
        <v>541</v>
      </c>
      <c r="Z151" s="161" t="s">
        <v>616</v>
      </c>
      <c r="AA151" s="207">
        <v>15400</v>
      </c>
      <c r="AB151" s="207">
        <v>15600</v>
      </c>
      <c r="AC151" s="207">
        <v>15600</v>
      </c>
      <c r="AD151" s="193" t="s">
        <v>586</v>
      </c>
    </row>
    <row r="152" spans="1:32" ht="243.75" customHeight="1">
      <c r="A152" s="512"/>
      <c r="B152" s="858"/>
      <c r="C152" s="518"/>
      <c r="D152" s="521"/>
      <c r="E152" s="163" t="s">
        <v>295</v>
      </c>
      <c r="F152" s="194">
        <v>40449</v>
      </c>
      <c r="G152" s="43" t="s">
        <v>501</v>
      </c>
      <c r="H152" s="51" t="s">
        <v>495</v>
      </c>
      <c r="I152" s="174" t="s">
        <v>116</v>
      </c>
      <c r="J152" s="174" t="s">
        <v>177</v>
      </c>
      <c r="K152" s="174" t="s">
        <v>460</v>
      </c>
      <c r="L152" s="205" t="s">
        <v>157</v>
      </c>
      <c r="M152" s="205" t="s">
        <v>149</v>
      </c>
      <c r="N152" s="163" t="s">
        <v>380</v>
      </c>
      <c r="O152" s="163" t="s">
        <v>297</v>
      </c>
      <c r="P152" s="194">
        <v>41927</v>
      </c>
      <c r="Q152" s="179" t="s">
        <v>467</v>
      </c>
      <c r="R152" s="163" t="s">
        <v>466</v>
      </c>
      <c r="S152" s="163" t="s">
        <v>423</v>
      </c>
      <c r="T152" s="163"/>
      <c r="U152" s="163"/>
      <c r="V152" s="163"/>
      <c r="W152" s="163"/>
      <c r="X152" s="163"/>
      <c r="Y152" s="174" t="s">
        <v>541</v>
      </c>
      <c r="Z152" s="161" t="s">
        <v>616</v>
      </c>
      <c r="AA152" s="207">
        <v>550</v>
      </c>
      <c r="AB152" s="207">
        <v>550</v>
      </c>
      <c r="AC152" s="207">
        <v>550</v>
      </c>
      <c r="AD152" s="193" t="s">
        <v>586</v>
      </c>
      <c r="AF152" t="s">
        <v>502</v>
      </c>
    </row>
    <row r="153" spans="1:30" ht="205.5" customHeight="1">
      <c r="A153" s="512"/>
      <c r="B153" s="858"/>
      <c r="C153" s="518"/>
      <c r="D153" s="521"/>
      <c r="E153" s="163" t="s">
        <v>295</v>
      </c>
      <c r="F153" s="194">
        <v>40449</v>
      </c>
      <c r="G153" s="43" t="s">
        <v>501</v>
      </c>
      <c r="H153" s="51" t="s">
        <v>495</v>
      </c>
      <c r="I153" s="174" t="s">
        <v>116</v>
      </c>
      <c r="J153" s="174" t="s">
        <v>177</v>
      </c>
      <c r="K153" s="174" t="s">
        <v>460</v>
      </c>
      <c r="L153" s="205" t="s">
        <v>172</v>
      </c>
      <c r="M153" s="205" t="s">
        <v>149</v>
      </c>
      <c r="N153" s="163" t="s">
        <v>204</v>
      </c>
      <c r="O153" s="163" t="s">
        <v>297</v>
      </c>
      <c r="P153" s="194">
        <v>41927</v>
      </c>
      <c r="Q153" s="179" t="s">
        <v>467</v>
      </c>
      <c r="R153" s="163" t="s">
        <v>466</v>
      </c>
      <c r="S153" s="163" t="s">
        <v>424</v>
      </c>
      <c r="T153" s="163"/>
      <c r="U153" s="163"/>
      <c r="V153" s="163"/>
      <c r="W153" s="163"/>
      <c r="X153" s="163"/>
      <c r="Y153" s="174" t="s">
        <v>541</v>
      </c>
      <c r="Z153" s="161" t="s">
        <v>616</v>
      </c>
      <c r="AA153" s="207">
        <v>230</v>
      </c>
      <c r="AB153" s="207">
        <v>230</v>
      </c>
      <c r="AC153" s="207">
        <v>230</v>
      </c>
      <c r="AD153" s="193" t="s">
        <v>586</v>
      </c>
    </row>
    <row r="154" spans="1:33" ht="234.75" customHeight="1">
      <c r="A154" s="512"/>
      <c r="B154" s="858"/>
      <c r="C154" s="518"/>
      <c r="D154" s="521"/>
      <c r="E154" s="199" t="s">
        <v>295</v>
      </c>
      <c r="F154" s="208">
        <v>40449</v>
      </c>
      <c r="G154" s="199">
        <v>1124</v>
      </c>
      <c r="H154" s="199" t="s">
        <v>63</v>
      </c>
      <c r="I154" s="174" t="s">
        <v>116</v>
      </c>
      <c r="J154" s="174" t="s">
        <v>177</v>
      </c>
      <c r="K154" s="174" t="s">
        <v>460</v>
      </c>
      <c r="L154" s="205" t="s">
        <v>172</v>
      </c>
      <c r="M154" s="205" t="s">
        <v>274</v>
      </c>
      <c r="N154" s="163" t="s">
        <v>382</v>
      </c>
      <c r="O154" s="163" t="s">
        <v>297</v>
      </c>
      <c r="P154" s="194">
        <v>41058</v>
      </c>
      <c r="Q154" s="43" t="s">
        <v>503</v>
      </c>
      <c r="R154" s="51" t="s">
        <v>516</v>
      </c>
      <c r="S154" s="51" t="s">
        <v>152</v>
      </c>
      <c r="T154" s="163"/>
      <c r="U154" s="163"/>
      <c r="V154" s="163"/>
      <c r="W154" s="163"/>
      <c r="X154" s="163"/>
      <c r="Y154" s="174" t="s">
        <v>572</v>
      </c>
      <c r="Z154" s="193" t="s">
        <v>275</v>
      </c>
      <c r="AA154" s="207">
        <v>1597.6</v>
      </c>
      <c r="AB154" s="207">
        <v>1494.3</v>
      </c>
      <c r="AC154" s="207">
        <v>1494.3</v>
      </c>
      <c r="AD154" s="193" t="s">
        <v>144</v>
      </c>
      <c r="AG154" t="s">
        <v>502</v>
      </c>
    </row>
    <row r="155" spans="1:30" ht="207" customHeight="1">
      <c r="A155" s="512"/>
      <c r="B155" s="858"/>
      <c r="C155" s="518"/>
      <c r="D155" s="521"/>
      <c r="E155" s="199" t="s">
        <v>295</v>
      </c>
      <c r="F155" s="208">
        <v>40449</v>
      </c>
      <c r="G155" s="199">
        <v>1124</v>
      </c>
      <c r="H155" s="199" t="s">
        <v>63</v>
      </c>
      <c r="I155" s="174" t="s">
        <v>116</v>
      </c>
      <c r="J155" s="174" t="s">
        <v>177</v>
      </c>
      <c r="K155" s="174" t="s">
        <v>460</v>
      </c>
      <c r="L155" s="205" t="s">
        <v>534</v>
      </c>
      <c r="M155" s="205" t="s">
        <v>274</v>
      </c>
      <c r="N155" s="163" t="s">
        <v>381</v>
      </c>
      <c r="O155" s="51" t="s">
        <v>297</v>
      </c>
      <c r="P155" s="194">
        <v>41058</v>
      </c>
      <c r="Q155" s="43" t="s">
        <v>503</v>
      </c>
      <c r="R155" s="51" t="s">
        <v>516</v>
      </c>
      <c r="S155" s="51" t="s">
        <v>152</v>
      </c>
      <c r="T155" s="163"/>
      <c r="U155" s="163"/>
      <c r="V155" s="163"/>
      <c r="W155" s="163"/>
      <c r="X155" s="163"/>
      <c r="Y155" s="174" t="s">
        <v>572</v>
      </c>
      <c r="Z155" s="193" t="s">
        <v>201</v>
      </c>
      <c r="AA155" s="207">
        <v>15542.7</v>
      </c>
      <c r="AB155" s="207">
        <v>9913.1</v>
      </c>
      <c r="AC155" s="207">
        <v>9913.1</v>
      </c>
      <c r="AD155" s="193" t="s">
        <v>144</v>
      </c>
    </row>
    <row r="156" spans="1:32" ht="150" customHeight="1">
      <c r="A156" s="512"/>
      <c r="B156" s="858"/>
      <c r="C156" s="518"/>
      <c r="D156" s="521"/>
      <c r="E156" s="507" t="s">
        <v>295</v>
      </c>
      <c r="F156" s="526">
        <v>40449</v>
      </c>
      <c r="G156" s="507">
        <v>1124</v>
      </c>
      <c r="H156" s="507" t="s">
        <v>63</v>
      </c>
      <c r="I156" s="598" t="s">
        <v>116</v>
      </c>
      <c r="J156" s="598" t="s">
        <v>177</v>
      </c>
      <c r="K156" s="598" t="s">
        <v>460</v>
      </c>
      <c r="L156" s="599" t="s">
        <v>490</v>
      </c>
      <c r="M156" s="599" t="s">
        <v>8</v>
      </c>
      <c r="N156" s="507" t="s">
        <v>383</v>
      </c>
      <c r="O156" s="525" t="s">
        <v>517</v>
      </c>
      <c r="P156" s="868" t="s">
        <v>518</v>
      </c>
      <c r="Q156" s="525" t="s">
        <v>519</v>
      </c>
      <c r="R156" s="525" t="s">
        <v>520</v>
      </c>
      <c r="S156" s="525" t="s">
        <v>521</v>
      </c>
      <c r="T156" s="507"/>
      <c r="U156" s="507"/>
      <c r="V156" s="507"/>
      <c r="W156" s="507"/>
      <c r="X156" s="507"/>
      <c r="Y156" s="174" t="s">
        <v>541</v>
      </c>
      <c r="Z156" s="161" t="s">
        <v>616</v>
      </c>
      <c r="AA156" s="207">
        <v>520.7</v>
      </c>
      <c r="AB156" s="207">
        <v>726.9</v>
      </c>
      <c r="AC156" s="207">
        <v>726.8</v>
      </c>
      <c r="AD156" s="193" t="s">
        <v>586</v>
      </c>
      <c r="AF156" t="s">
        <v>502</v>
      </c>
    </row>
    <row r="157" spans="1:30" ht="147" customHeight="1">
      <c r="A157" s="512"/>
      <c r="B157" s="858"/>
      <c r="C157" s="518"/>
      <c r="D157" s="521"/>
      <c r="E157" s="773"/>
      <c r="F157" s="854"/>
      <c r="G157" s="773"/>
      <c r="H157" s="773"/>
      <c r="I157" s="638"/>
      <c r="J157" s="638"/>
      <c r="K157" s="638"/>
      <c r="L157" s="856"/>
      <c r="M157" s="856"/>
      <c r="N157" s="773"/>
      <c r="O157" s="773"/>
      <c r="P157" s="869"/>
      <c r="Q157" s="773"/>
      <c r="R157" s="773"/>
      <c r="S157" s="555"/>
      <c r="T157" s="773"/>
      <c r="U157" s="773"/>
      <c r="V157" s="773"/>
      <c r="W157" s="773"/>
      <c r="X157" s="773"/>
      <c r="Y157" s="174" t="s">
        <v>572</v>
      </c>
      <c r="Z157" s="193" t="s">
        <v>275</v>
      </c>
      <c r="AA157" s="207">
        <v>6946.8</v>
      </c>
      <c r="AB157" s="207">
        <v>5568</v>
      </c>
      <c r="AC157" s="207">
        <v>5567.6</v>
      </c>
      <c r="AD157" s="193" t="s">
        <v>144</v>
      </c>
    </row>
    <row r="158" spans="1:32" ht="89.25" customHeight="1">
      <c r="A158" s="512"/>
      <c r="B158" s="858"/>
      <c r="C158" s="518"/>
      <c r="D158" s="521"/>
      <c r="E158" s="508"/>
      <c r="F158" s="527"/>
      <c r="G158" s="508"/>
      <c r="H158" s="508"/>
      <c r="I158" s="532"/>
      <c r="J158" s="532"/>
      <c r="K158" s="532"/>
      <c r="L158" s="524"/>
      <c r="M158" s="524"/>
      <c r="N158" s="508"/>
      <c r="O158" s="508"/>
      <c r="P158" s="870"/>
      <c r="Q158" s="508"/>
      <c r="R158" s="508"/>
      <c r="S158" s="530"/>
      <c r="T158" s="508"/>
      <c r="U158" s="508"/>
      <c r="V158" s="508"/>
      <c r="W158" s="508"/>
      <c r="X158" s="508"/>
      <c r="Y158" s="174" t="s">
        <v>573</v>
      </c>
      <c r="Z158" s="161" t="s">
        <v>165</v>
      </c>
      <c r="AA158" s="207">
        <v>7001</v>
      </c>
      <c r="AB158" s="207">
        <v>281.5</v>
      </c>
      <c r="AC158" s="160"/>
      <c r="AD158" s="178" t="s">
        <v>587</v>
      </c>
      <c r="AF158" t="s">
        <v>502</v>
      </c>
    </row>
    <row r="159" spans="1:30" ht="144" customHeight="1">
      <c r="A159" s="513"/>
      <c r="B159" s="859"/>
      <c r="C159" s="519"/>
      <c r="D159" s="522"/>
      <c r="E159" s="199" t="s">
        <v>295</v>
      </c>
      <c r="F159" s="208">
        <v>40449</v>
      </c>
      <c r="G159" s="199">
        <v>1124</v>
      </c>
      <c r="H159" s="199" t="s">
        <v>63</v>
      </c>
      <c r="I159" s="365" t="s">
        <v>116</v>
      </c>
      <c r="J159" s="365" t="s">
        <v>177</v>
      </c>
      <c r="K159" s="365" t="s">
        <v>117</v>
      </c>
      <c r="L159" s="247" t="s">
        <v>118</v>
      </c>
      <c r="M159" s="247" t="s">
        <v>723</v>
      </c>
      <c r="N159" s="249" t="s">
        <v>724</v>
      </c>
      <c r="O159" s="384" t="s">
        <v>295</v>
      </c>
      <c r="P159" s="385">
        <v>40449</v>
      </c>
      <c r="Q159" s="384">
        <v>1124</v>
      </c>
      <c r="R159" s="384" t="s">
        <v>63</v>
      </c>
      <c r="S159" s="249" t="s">
        <v>152</v>
      </c>
      <c r="T159" s="251"/>
      <c r="U159" s="251"/>
      <c r="V159" s="251"/>
      <c r="W159" s="251"/>
      <c r="X159" s="251"/>
      <c r="Y159" s="344" t="s">
        <v>541</v>
      </c>
      <c r="Z159" s="161" t="s">
        <v>616</v>
      </c>
      <c r="AA159" s="379">
        <v>2090</v>
      </c>
      <c r="AB159" s="207"/>
      <c r="AC159" s="207"/>
      <c r="AD159" s="193" t="s">
        <v>586</v>
      </c>
    </row>
    <row r="160" spans="1:30" ht="255.75" customHeight="1">
      <c r="A160" s="855">
        <v>732</v>
      </c>
      <c r="B160" s="878" t="s">
        <v>294</v>
      </c>
      <c r="C160" s="517" t="s">
        <v>283</v>
      </c>
      <c r="D160" s="871" t="s">
        <v>284</v>
      </c>
      <c r="E160" s="163" t="s">
        <v>379</v>
      </c>
      <c r="F160" s="208">
        <v>38532</v>
      </c>
      <c r="G160" s="199">
        <v>1679</v>
      </c>
      <c r="H160" s="199" t="s">
        <v>269</v>
      </c>
      <c r="I160" s="174" t="s">
        <v>177</v>
      </c>
      <c r="J160" s="174" t="s">
        <v>129</v>
      </c>
      <c r="K160" s="174" t="s">
        <v>15</v>
      </c>
      <c r="L160" s="174" t="s">
        <v>130</v>
      </c>
      <c r="M160" s="174" t="s">
        <v>149</v>
      </c>
      <c r="N160" s="161" t="s">
        <v>384</v>
      </c>
      <c r="O160" s="163" t="s">
        <v>56</v>
      </c>
      <c r="P160" s="194">
        <v>41926</v>
      </c>
      <c r="Q160" s="163">
        <v>2296</v>
      </c>
      <c r="R160" s="163" t="s">
        <v>488</v>
      </c>
      <c r="S160" s="163" t="s">
        <v>152</v>
      </c>
      <c r="T160" s="163"/>
      <c r="U160" s="163"/>
      <c r="V160" s="163"/>
      <c r="W160" s="163"/>
      <c r="X160" s="163"/>
      <c r="Y160" s="160">
        <v>244</v>
      </c>
      <c r="Z160" s="161" t="s">
        <v>616</v>
      </c>
      <c r="AA160" s="207">
        <f>288</f>
        <v>288</v>
      </c>
      <c r="AB160" s="207">
        <f>288</f>
        <v>288</v>
      </c>
      <c r="AC160" s="207">
        <f>288</f>
        <v>288</v>
      </c>
      <c r="AD160" s="193" t="s">
        <v>586</v>
      </c>
    </row>
    <row r="161" spans="1:30" ht="116.25" customHeight="1">
      <c r="A161" s="855"/>
      <c r="B161" s="878"/>
      <c r="C161" s="518"/>
      <c r="D161" s="871"/>
      <c r="E161" s="507" t="s">
        <v>295</v>
      </c>
      <c r="F161" s="526">
        <v>40449</v>
      </c>
      <c r="G161" s="507">
        <v>1124</v>
      </c>
      <c r="H161" s="507" t="s">
        <v>63</v>
      </c>
      <c r="I161" s="706" t="s">
        <v>116</v>
      </c>
      <c r="J161" s="706" t="s">
        <v>177</v>
      </c>
      <c r="K161" s="706" t="s">
        <v>15</v>
      </c>
      <c r="L161" s="630" t="s">
        <v>130</v>
      </c>
      <c r="M161" s="630" t="s">
        <v>149</v>
      </c>
      <c r="N161" s="637" t="s">
        <v>384</v>
      </c>
      <c r="O161" s="507" t="s">
        <v>56</v>
      </c>
      <c r="P161" s="526">
        <v>41926</v>
      </c>
      <c r="Q161" s="507">
        <v>2296</v>
      </c>
      <c r="R161" s="507" t="s">
        <v>488</v>
      </c>
      <c r="S161" s="525" t="s">
        <v>522</v>
      </c>
      <c r="T161" s="507"/>
      <c r="U161" s="507"/>
      <c r="V161" s="509" t="s">
        <v>285</v>
      </c>
      <c r="W161" s="507"/>
      <c r="X161" s="507"/>
      <c r="Y161" s="174" t="s">
        <v>541</v>
      </c>
      <c r="Z161" s="161" t="s">
        <v>616</v>
      </c>
      <c r="AA161" s="207">
        <v>50</v>
      </c>
      <c r="AB161" s="207">
        <v>50</v>
      </c>
      <c r="AC161" s="207">
        <v>50</v>
      </c>
      <c r="AD161" s="193" t="s">
        <v>586</v>
      </c>
    </row>
    <row r="162" spans="1:30" ht="141" customHeight="1">
      <c r="A162" s="855"/>
      <c r="B162" s="878"/>
      <c r="C162" s="518"/>
      <c r="D162" s="871"/>
      <c r="E162" s="508"/>
      <c r="F162" s="527"/>
      <c r="G162" s="508"/>
      <c r="H162" s="508"/>
      <c r="I162" s="706"/>
      <c r="J162" s="706"/>
      <c r="K162" s="706"/>
      <c r="L162" s="630"/>
      <c r="M162" s="630"/>
      <c r="N162" s="637"/>
      <c r="O162" s="508"/>
      <c r="P162" s="527"/>
      <c r="Q162" s="508"/>
      <c r="R162" s="508"/>
      <c r="S162" s="508"/>
      <c r="T162" s="508"/>
      <c r="U162" s="508"/>
      <c r="V162" s="510"/>
      <c r="W162" s="508"/>
      <c r="X162" s="508"/>
      <c r="Y162" s="174" t="s">
        <v>572</v>
      </c>
      <c r="Z162" s="193" t="s">
        <v>201</v>
      </c>
      <c r="AA162" s="207">
        <v>180</v>
      </c>
      <c r="AB162" s="207">
        <v>180</v>
      </c>
      <c r="AC162" s="207">
        <v>180</v>
      </c>
      <c r="AD162" s="193" t="s">
        <v>144</v>
      </c>
    </row>
    <row r="163" spans="1:30" ht="178.5" customHeight="1">
      <c r="A163" s="511" t="s">
        <v>608</v>
      </c>
      <c r="B163" s="514" t="s">
        <v>294</v>
      </c>
      <c r="C163" s="517" t="s">
        <v>286</v>
      </c>
      <c r="D163" s="520" t="s">
        <v>309</v>
      </c>
      <c r="E163" s="163" t="s">
        <v>295</v>
      </c>
      <c r="F163" s="194">
        <v>38905</v>
      </c>
      <c r="G163" s="163">
        <v>147</v>
      </c>
      <c r="H163" s="163" t="s">
        <v>296</v>
      </c>
      <c r="I163" s="174" t="s">
        <v>116</v>
      </c>
      <c r="J163" s="174" t="s">
        <v>148</v>
      </c>
      <c r="K163" s="174" t="s">
        <v>287</v>
      </c>
      <c r="L163" s="205" t="s">
        <v>130</v>
      </c>
      <c r="M163" s="205" t="s">
        <v>288</v>
      </c>
      <c r="N163" s="163" t="s">
        <v>385</v>
      </c>
      <c r="O163" s="163" t="s">
        <v>56</v>
      </c>
      <c r="P163" s="292">
        <v>41779</v>
      </c>
      <c r="Q163" s="163" t="s">
        <v>626</v>
      </c>
      <c r="R163" s="163" t="s">
        <v>627</v>
      </c>
      <c r="S163" s="51" t="s">
        <v>523</v>
      </c>
      <c r="T163" s="195"/>
      <c r="U163" s="195"/>
      <c r="V163" s="195"/>
      <c r="W163" s="195"/>
      <c r="X163" s="195"/>
      <c r="Y163" s="174" t="s">
        <v>640</v>
      </c>
      <c r="Z163" s="193" t="s">
        <v>191</v>
      </c>
      <c r="AA163" s="207"/>
      <c r="AB163" s="207">
        <v>332</v>
      </c>
      <c r="AC163" s="207"/>
      <c r="AD163" s="193" t="s">
        <v>641</v>
      </c>
    </row>
    <row r="164" spans="1:30" ht="207" customHeight="1">
      <c r="A164" s="512"/>
      <c r="B164" s="515"/>
      <c r="C164" s="518"/>
      <c r="D164" s="521"/>
      <c r="E164" s="163" t="s">
        <v>295</v>
      </c>
      <c r="F164" s="194">
        <v>38905</v>
      </c>
      <c r="G164" s="163">
        <v>147</v>
      </c>
      <c r="H164" s="163" t="s">
        <v>296</v>
      </c>
      <c r="I164" s="174" t="s">
        <v>116</v>
      </c>
      <c r="J164" s="174" t="s">
        <v>148</v>
      </c>
      <c r="K164" s="174" t="s">
        <v>287</v>
      </c>
      <c r="L164" s="205" t="s">
        <v>130</v>
      </c>
      <c r="M164" s="205" t="s">
        <v>289</v>
      </c>
      <c r="N164" s="163" t="s">
        <v>386</v>
      </c>
      <c r="O164" s="163" t="s">
        <v>56</v>
      </c>
      <c r="P164" s="292">
        <v>41779</v>
      </c>
      <c r="Q164" s="163" t="s">
        <v>626</v>
      </c>
      <c r="R164" s="163" t="s">
        <v>627</v>
      </c>
      <c r="S164" s="51" t="s">
        <v>523</v>
      </c>
      <c r="T164" s="206"/>
      <c r="U164" s="206"/>
      <c r="V164" s="206"/>
      <c r="W164" s="206"/>
      <c r="X164" s="206"/>
      <c r="Y164" s="174" t="s">
        <v>640</v>
      </c>
      <c r="Z164" s="193" t="s">
        <v>191</v>
      </c>
      <c r="AA164" s="207"/>
      <c r="AB164" s="207">
        <v>1139</v>
      </c>
      <c r="AC164" s="207"/>
      <c r="AD164" s="193" t="s">
        <v>641</v>
      </c>
    </row>
    <row r="165" spans="1:30" ht="207" customHeight="1">
      <c r="A165" s="513"/>
      <c r="B165" s="516"/>
      <c r="C165" s="519"/>
      <c r="D165" s="522"/>
      <c r="E165" s="163" t="s">
        <v>295</v>
      </c>
      <c r="F165" s="194">
        <v>38905</v>
      </c>
      <c r="G165" s="163">
        <v>147</v>
      </c>
      <c r="H165" s="163" t="s">
        <v>296</v>
      </c>
      <c r="I165" s="344" t="s">
        <v>116</v>
      </c>
      <c r="J165" s="344" t="s">
        <v>148</v>
      </c>
      <c r="K165" s="344" t="s">
        <v>287</v>
      </c>
      <c r="L165" s="34" t="s">
        <v>130</v>
      </c>
      <c r="M165" s="34" t="s">
        <v>819</v>
      </c>
      <c r="N165" s="51" t="s">
        <v>820</v>
      </c>
      <c r="O165" s="163" t="s">
        <v>56</v>
      </c>
      <c r="P165" s="292">
        <v>41927</v>
      </c>
      <c r="Q165" s="163">
        <v>2309</v>
      </c>
      <c r="R165" s="51" t="s">
        <v>821</v>
      </c>
      <c r="S165" s="51" t="s">
        <v>152</v>
      </c>
      <c r="T165" s="206"/>
      <c r="U165" s="206"/>
      <c r="V165" s="206"/>
      <c r="W165" s="206"/>
      <c r="X165" s="206"/>
      <c r="Y165" s="344" t="s">
        <v>541</v>
      </c>
      <c r="Z165" s="161" t="s">
        <v>616</v>
      </c>
      <c r="AA165" s="207">
        <v>4357.7</v>
      </c>
      <c r="AB165" s="207"/>
      <c r="AC165" s="207"/>
      <c r="AD165" s="193" t="s">
        <v>586</v>
      </c>
    </row>
    <row r="166" spans="1:30" ht="25.5" customHeight="1">
      <c r="A166" s="781" t="s">
        <v>608</v>
      </c>
      <c r="B166" s="782" t="s">
        <v>305</v>
      </c>
      <c r="C166" s="785" t="s">
        <v>181</v>
      </c>
      <c r="D166" s="38" t="s">
        <v>142</v>
      </c>
      <c r="E166" s="196"/>
      <c r="F166" s="196"/>
      <c r="G166" s="196"/>
      <c r="H166" s="196"/>
      <c r="I166" s="191"/>
      <c r="J166" s="191"/>
      <c r="K166" s="191"/>
      <c r="L166" s="197"/>
      <c r="M166" s="197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1"/>
      <c r="Z166" s="198"/>
      <c r="AA166" s="416">
        <f>AA93+AA94+AA95+AA96+AA97+AA98+AA99+AA100+AA101+AA102+AA103+AA104+AA105+AA106+AA107+AA108+AA109+AA110+AA112+AA113+AA114+AA118+AA122+AA124+AA125+AA126+AA128+AA129+AA130+AA132+AA133+AA134+AA135+AA136+AA137+AA138+AA139+AA140+AA141+AA142+AA143+AA144+AA145+AA146+AA147+AA148+AA149+AA150+AA151+AA152+AA153+AA154+AA155+AA156+AA157+AA158+AA159+AA160+AA161+AA162+AA165</f>
        <v>250429.02400000006</v>
      </c>
      <c r="AB166" s="416">
        <f>AB93+AB94+AB95+AB96+AB97+AB98+AB99+AB100+AB101+AB102+AB103+AB104+AB105+AB106+AB107+AB108+AB109+AB110+AB112+AB113+AB114+AB118+AB122+AB124+AB125+AB126+AB128+AB129+AB130+AB132+AB133+AB134+AB135+AB136+AB137+AB138+AB139+AB140+AB141+AB142+AB143+AB144+AB145+AB146+AB147+AB148+AB149+AB150+AB151+AB152+AB153+AB154+AB155+AB156+AB157+AB158+AB159+AB160+AB161+AB162+AB165+AB164+AB163+AB131</f>
        <v>217050.72400000002</v>
      </c>
      <c r="AC166" s="416">
        <f>AC93+AC94+AC95+AC96+AC97+AC98+AC99+AC100+AC101+AC102+AC103+AC104+AC105+AC106+AC107+AC108+AC109+AC110+AC112+AC113+AC114+AC118+AC122+AC124+AC125+AC126+AC128+AC129+AC130+AC132+AC133+AC134+AC135+AC136+AC137+AC138+AC139+AC140+AC141+AC142+AC143+AC144+AC145+AC146+AC147+AC148+AC149+AC150+AC151+AC152+AC153+AC154+AC155+AC156+AC157+AC158+AC159+AC160+AC161+AC162+AC165+AC164+AC163+AC131</f>
        <v>216940.72400000002</v>
      </c>
      <c r="AD166" s="198"/>
    </row>
    <row r="167" spans="1:30" ht="54.75" customHeight="1">
      <c r="A167" s="579"/>
      <c r="B167" s="783"/>
      <c r="C167" s="585"/>
      <c r="D167" s="10" t="s">
        <v>143</v>
      </c>
      <c r="E167" s="196"/>
      <c r="F167" s="196"/>
      <c r="G167" s="196"/>
      <c r="H167" s="196"/>
      <c r="I167" s="191"/>
      <c r="J167" s="191"/>
      <c r="K167" s="191"/>
      <c r="L167" s="197"/>
      <c r="M167" s="197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1"/>
      <c r="Z167" s="198"/>
      <c r="AA167" s="204">
        <f>AA136+AA147+AA159+AA125+AA113+AA124</f>
        <v>25784.4</v>
      </c>
      <c r="AB167" s="204">
        <f>AB136+AB147+AB159</f>
        <v>4021</v>
      </c>
      <c r="AC167" s="204">
        <f>AC136+AC147+AC159</f>
        <v>4193</v>
      </c>
      <c r="AD167" s="198"/>
    </row>
    <row r="168" spans="1:30" ht="37.5" customHeight="1">
      <c r="A168" s="696"/>
      <c r="B168" s="784"/>
      <c r="C168" s="786"/>
      <c r="D168" s="11" t="s">
        <v>156</v>
      </c>
      <c r="E168" s="196"/>
      <c r="F168" s="196"/>
      <c r="G168" s="196"/>
      <c r="H168" s="196"/>
      <c r="I168" s="191"/>
      <c r="J168" s="191"/>
      <c r="K168" s="191"/>
      <c r="L168" s="197"/>
      <c r="M168" s="197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1"/>
      <c r="Z168" s="198"/>
      <c r="AA168" s="204">
        <f>AA166-AA167</f>
        <v>224644.62400000007</v>
      </c>
      <c r="AB168" s="204">
        <f>AB166-AB167</f>
        <v>213029.72400000002</v>
      </c>
      <c r="AC168" s="204">
        <f>AC166-AC167</f>
        <v>212747.72400000002</v>
      </c>
      <c r="AD168" s="198"/>
    </row>
    <row r="169" spans="1:30" ht="333" customHeight="1">
      <c r="A169" s="202" t="s">
        <v>608</v>
      </c>
      <c r="B169" s="203" t="s">
        <v>294</v>
      </c>
      <c r="C169" s="181" t="s">
        <v>39</v>
      </c>
      <c r="D169" s="51" t="s">
        <v>524</v>
      </c>
      <c r="E169" s="163" t="s">
        <v>295</v>
      </c>
      <c r="F169" s="194">
        <v>38905</v>
      </c>
      <c r="G169" s="199">
        <v>147</v>
      </c>
      <c r="H169" s="163" t="s">
        <v>296</v>
      </c>
      <c r="I169" s="174" t="s">
        <v>150</v>
      </c>
      <c r="J169" s="174" t="s">
        <v>177</v>
      </c>
      <c r="K169" s="174" t="s">
        <v>115</v>
      </c>
      <c r="L169" s="205" t="s">
        <v>130</v>
      </c>
      <c r="M169" s="205" t="s">
        <v>290</v>
      </c>
      <c r="N169" s="163" t="s">
        <v>387</v>
      </c>
      <c r="O169" s="163" t="s">
        <v>56</v>
      </c>
      <c r="P169" s="194">
        <v>40932</v>
      </c>
      <c r="Q169" s="179" t="s">
        <v>291</v>
      </c>
      <c r="R169" s="163" t="s">
        <v>292</v>
      </c>
      <c r="S169" s="163" t="s">
        <v>152</v>
      </c>
      <c r="T169" s="163"/>
      <c r="U169" s="163"/>
      <c r="V169" s="163"/>
      <c r="W169" s="163"/>
      <c r="X169" s="163"/>
      <c r="Y169" s="174" t="s">
        <v>633</v>
      </c>
      <c r="Z169" s="193" t="s">
        <v>46</v>
      </c>
      <c r="AA169" s="207">
        <v>1084.2</v>
      </c>
      <c r="AB169" s="207">
        <v>1200</v>
      </c>
      <c r="AC169" s="207">
        <v>1200</v>
      </c>
      <c r="AD169" s="193" t="s">
        <v>47</v>
      </c>
    </row>
    <row r="170" spans="1:30" ht="27.75" customHeight="1">
      <c r="A170" s="813" t="s">
        <v>608</v>
      </c>
      <c r="B170" s="815" t="s">
        <v>294</v>
      </c>
      <c r="C170" s="785" t="s">
        <v>50</v>
      </c>
      <c r="D170" s="4" t="s">
        <v>142</v>
      </c>
      <c r="E170" s="318"/>
      <c r="F170" s="318"/>
      <c r="G170" s="318"/>
      <c r="H170" s="318"/>
      <c r="I170" s="191"/>
      <c r="J170" s="191"/>
      <c r="K170" s="191"/>
      <c r="L170" s="197"/>
      <c r="M170" s="197"/>
      <c r="N170" s="196"/>
      <c r="O170" s="196"/>
      <c r="P170" s="200"/>
      <c r="Q170" s="197"/>
      <c r="R170" s="196"/>
      <c r="S170" s="196"/>
      <c r="T170" s="196"/>
      <c r="U170" s="196"/>
      <c r="V170" s="196"/>
      <c r="W170" s="196"/>
      <c r="X170" s="196"/>
      <c r="Y170" s="191"/>
      <c r="Z170" s="198"/>
      <c r="AA170" s="204">
        <f>AA169</f>
        <v>1084.2</v>
      </c>
      <c r="AB170" s="204">
        <f>AB169</f>
        <v>1200</v>
      </c>
      <c r="AC170" s="204">
        <f>AC169</f>
        <v>1200</v>
      </c>
      <c r="AD170" s="198"/>
    </row>
    <row r="171" spans="1:30" ht="54" customHeight="1">
      <c r="A171" s="813"/>
      <c r="B171" s="815"/>
      <c r="C171" s="585"/>
      <c r="D171" s="10" t="s">
        <v>143</v>
      </c>
      <c r="E171" s="196"/>
      <c r="F171" s="196"/>
      <c r="G171" s="196"/>
      <c r="H171" s="196"/>
      <c r="I171" s="191"/>
      <c r="J171" s="191"/>
      <c r="K171" s="191"/>
      <c r="L171" s="197"/>
      <c r="M171" s="197"/>
      <c r="N171" s="196"/>
      <c r="O171" s="196"/>
      <c r="P171" s="200"/>
      <c r="Q171" s="197"/>
      <c r="R171" s="196"/>
      <c r="S171" s="196"/>
      <c r="T171" s="196"/>
      <c r="U171" s="196"/>
      <c r="V171" s="196"/>
      <c r="W171" s="196"/>
      <c r="X171" s="196"/>
      <c r="Y171" s="191"/>
      <c r="Z171" s="198"/>
      <c r="AA171" s="204">
        <v>0</v>
      </c>
      <c r="AB171" s="204">
        <v>0</v>
      </c>
      <c r="AC171" s="204">
        <v>0</v>
      </c>
      <c r="AD171" s="198"/>
    </row>
    <row r="172" spans="1:30" ht="51" customHeight="1" thickBot="1">
      <c r="A172" s="814"/>
      <c r="B172" s="816"/>
      <c r="C172" s="586"/>
      <c r="D172" s="39" t="s">
        <v>156</v>
      </c>
      <c r="E172" s="210"/>
      <c r="F172" s="210"/>
      <c r="G172" s="210"/>
      <c r="H172" s="210"/>
      <c r="I172" s="211"/>
      <c r="J172" s="211"/>
      <c r="K172" s="211"/>
      <c r="L172" s="212"/>
      <c r="M172" s="212"/>
      <c r="N172" s="210"/>
      <c r="O172" s="210"/>
      <c r="P172" s="213"/>
      <c r="Q172" s="212"/>
      <c r="R172" s="210"/>
      <c r="S172" s="210"/>
      <c r="T172" s="210"/>
      <c r="U172" s="210"/>
      <c r="V172" s="210"/>
      <c r="W172" s="210"/>
      <c r="X172" s="210"/>
      <c r="Y172" s="211"/>
      <c r="Z172" s="214"/>
      <c r="AA172" s="215">
        <f>AA170</f>
        <v>1084.2</v>
      </c>
      <c r="AB172" s="215">
        <f>AB170</f>
        <v>1200</v>
      </c>
      <c r="AC172" s="215">
        <f>AC170</f>
        <v>1200</v>
      </c>
      <c r="AD172" s="214"/>
    </row>
    <row r="173" spans="1:30" ht="24.75" customHeight="1">
      <c r="A173" s="693">
        <v>733</v>
      </c>
      <c r="B173" s="695" t="s">
        <v>690</v>
      </c>
      <c r="C173" s="697" t="s">
        <v>146</v>
      </c>
      <c r="D173" s="430" t="s">
        <v>142</v>
      </c>
      <c r="E173" s="447"/>
      <c r="F173" s="447"/>
      <c r="G173" s="447"/>
      <c r="H173" s="447"/>
      <c r="I173" s="441"/>
      <c r="J173" s="441"/>
      <c r="K173" s="441"/>
      <c r="L173" s="448"/>
      <c r="M173" s="448"/>
      <c r="N173" s="447"/>
      <c r="O173" s="447"/>
      <c r="P173" s="449"/>
      <c r="Q173" s="448"/>
      <c r="R173" s="447"/>
      <c r="S173" s="447"/>
      <c r="T173" s="447"/>
      <c r="U173" s="447"/>
      <c r="V173" s="447"/>
      <c r="W173" s="447"/>
      <c r="X173" s="447"/>
      <c r="Y173" s="441"/>
      <c r="Z173" s="450"/>
      <c r="AA173" s="442">
        <f>AA174+AA175</f>
        <v>108649.505</v>
      </c>
      <c r="AB173" s="442">
        <f>AB174+AB175</f>
        <v>0</v>
      </c>
      <c r="AC173" s="442">
        <f>AC174+AC175</f>
        <v>0</v>
      </c>
      <c r="AD173" s="450"/>
    </row>
    <row r="174" spans="1:30" ht="45" customHeight="1">
      <c r="A174" s="694"/>
      <c r="B174" s="694"/>
      <c r="C174" s="698"/>
      <c r="D174" s="434" t="s">
        <v>143</v>
      </c>
      <c r="E174" s="451"/>
      <c r="F174" s="451"/>
      <c r="G174" s="451"/>
      <c r="H174" s="451"/>
      <c r="I174" s="444"/>
      <c r="J174" s="444"/>
      <c r="K174" s="444"/>
      <c r="L174" s="452"/>
      <c r="M174" s="452"/>
      <c r="N174" s="451"/>
      <c r="O174" s="451"/>
      <c r="P174" s="453"/>
      <c r="Q174" s="452"/>
      <c r="R174" s="451"/>
      <c r="S174" s="451"/>
      <c r="T174" s="451"/>
      <c r="U174" s="451"/>
      <c r="V174" s="451"/>
      <c r="W174" s="451"/>
      <c r="X174" s="451"/>
      <c r="Y174" s="444"/>
      <c r="Z174" s="454"/>
      <c r="AA174" s="445">
        <f aca="true" t="shared" si="2" ref="AA174:AC175">AA192+AA197</f>
        <v>78700.7</v>
      </c>
      <c r="AB174" s="445">
        <f t="shared" si="2"/>
        <v>0</v>
      </c>
      <c r="AC174" s="445">
        <f t="shared" si="2"/>
        <v>0</v>
      </c>
      <c r="AD174" s="454"/>
    </row>
    <row r="175" spans="1:30" ht="32.25" customHeight="1">
      <c r="A175" s="694"/>
      <c r="B175" s="694"/>
      <c r="C175" s="698"/>
      <c r="D175" s="438" t="s">
        <v>156</v>
      </c>
      <c r="E175" s="451"/>
      <c r="F175" s="451"/>
      <c r="G175" s="451"/>
      <c r="H175" s="451"/>
      <c r="I175" s="444"/>
      <c r="J175" s="444"/>
      <c r="K175" s="444"/>
      <c r="L175" s="452"/>
      <c r="M175" s="452"/>
      <c r="N175" s="451"/>
      <c r="O175" s="451"/>
      <c r="P175" s="453"/>
      <c r="Q175" s="452"/>
      <c r="R175" s="451"/>
      <c r="S175" s="451"/>
      <c r="T175" s="451"/>
      <c r="U175" s="451"/>
      <c r="V175" s="451"/>
      <c r="W175" s="451"/>
      <c r="X175" s="451"/>
      <c r="Y175" s="444"/>
      <c r="Z175" s="454"/>
      <c r="AA175" s="445">
        <f t="shared" si="2"/>
        <v>29948.805</v>
      </c>
      <c r="AB175" s="445">
        <f t="shared" si="2"/>
        <v>0</v>
      </c>
      <c r="AC175" s="445">
        <f t="shared" si="2"/>
        <v>0</v>
      </c>
      <c r="AD175" s="454"/>
    </row>
    <row r="176" spans="1:30" ht="100.5" customHeight="1">
      <c r="A176" s="699" t="s">
        <v>691</v>
      </c>
      <c r="B176" s="541" t="s">
        <v>690</v>
      </c>
      <c r="C176" s="577" t="s">
        <v>126</v>
      </c>
      <c r="D176" s="705" t="s">
        <v>531</v>
      </c>
      <c r="E176" s="507" t="s">
        <v>295</v>
      </c>
      <c r="F176" s="613">
        <v>39350</v>
      </c>
      <c r="G176" s="525">
        <v>442</v>
      </c>
      <c r="H176" s="606" t="s">
        <v>128</v>
      </c>
      <c r="I176" s="531" t="s">
        <v>116</v>
      </c>
      <c r="J176" s="531" t="s">
        <v>116</v>
      </c>
      <c r="K176" s="531" t="s">
        <v>117</v>
      </c>
      <c r="L176" s="523" t="s">
        <v>118</v>
      </c>
      <c r="M176" s="523" t="s">
        <v>131</v>
      </c>
      <c r="N176" s="703" t="s">
        <v>692</v>
      </c>
      <c r="O176" s="507" t="s">
        <v>295</v>
      </c>
      <c r="P176" s="587">
        <v>41940</v>
      </c>
      <c r="Q176" s="528" t="s">
        <v>693</v>
      </c>
      <c r="R176" s="525" t="s">
        <v>695</v>
      </c>
      <c r="S176" s="525" t="s">
        <v>152</v>
      </c>
      <c r="T176" s="525"/>
      <c r="U176" s="525"/>
      <c r="V176" s="525"/>
      <c r="W176" s="525"/>
      <c r="X176" s="525"/>
      <c r="Y176" s="344" t="s">
        <v>613</v>
      </c>
      <c r="Z176" s="161" t="s">
        <v>163</v>
      </c>
      <c r="AA176" s="175">
        <v>2702.9</v>
      </c>
      <c r="AB176" s="175">
        <v>0</v>
      </c>
      <c r="AC176" s="175">
        <v>0</v>
      </c>
      <c r="AD176" s="178" t="s">
        <v>548</v>
      </c>
    </row>
    <row r="177" spans="1:30" ht="105.75" customHeight="1">
      <c r="A177" s="699"/>
      <c r="B177" s="541"/>
      <c r="C177" s="577"/>
      <c r="D177" s="705"/>
      <c r="E177" s="508"/>
      <c r="F177" s="614"/>
      <c r="G177" s="530"/>
      <c r="H177" s="607"/>
      <c r="I177" s="615"/>
      <c r="J177" s="615"/>
      <c r="K177" s="615"/>
      <c r="L177" s="560"/>
      <c r="M177" s="560"/>
      <c r="N177" s="704"/>
      <c r="O177" s="508"/>
      <c r="P177" s="588"/>
      <c r="Q177" s="529"/>
      <c r="R177" s="530"/>
      <c r="S177" s="530"/>
      <c r="T177" s="530"/>
      <c r="U177" s="530"/>
      <c r="V177" s="530"/>
      <c r="W177" s="530"/>
      <c r="X177" s="530"/>
      <c r="Y177" s="344" t="s">
        <v>709</v>
      </c>
      <c r="Z177" s="161" t="s">
        <v>32</v>
      </c>
      <c r="AA177" s="175">
        <v>2</v>
      </c>
      <c r="AB177" s="175">
        <v>0</v>
      </c>
      <c r="AC177" s="160">
        <v>0</v>
      </c>
      <c r="AD177" s="178" t="s">
        <v>548</v>
      </c>
    </row>
    <row r="178" spans="1:30" ht="117.75" customHeight="1">
      <c r="A178" s="699"/>
      <c r="B178" s="819"/>
      <c r="C178" s="577"/>
      <c r="D178" s="705"/>
      <c r="E178" s="591" t="s">
        <v>295</v>
      </c>
      <c r="F178" s="800">
        <v>40141</v>
      </c>
      <c r="G178" s="778">
        <v>921</v>
      </c>
      <c r="H178" s="709" t="s">
        <v>127</v>
      </c>
      <c r="I178" s="531" t="s">
        <v>116</v>
      </c>
      <c r="J178" s="531" t="s">
        <v>116</v>
      </c>
      <c r="K178" s="531" t="s">
        <v>117</v>
      </c>
      <c r="L178" s="523" t="s">
        <v>118</v>
      </c>
      <c r="M178" s="523" t="s">
        <v>132</v>
      </c>
      <c r="N178" s="702" t="s">
        <v>448</v>
      </c>
      <c r="O178" s="507" t="s">
        <v>295</v>
      </c>
      <c r="P178" s="587">
        <v>41940</v>
      </c>
      <c r="Q178" s="528" t="s">
        <v>693</v>
      </c>
      <c r="R178" s="525" t="s">
        <v>695</v>
      </c>
      <c r="S178" s="525" t="s">
        <v>152</v>
      </c>
      <c r="T178" s="591"/>
      <c r="U178" s="591"/>
      <c r="V178" s="591"/>
      <c r="W178" s="591"/>
      <c r="X178" s="591"/>
      <c r="Y178" s="344" t="s">
        <v>541</v>
      </c>
      <c r="Z178" s="161" t="s">
        <v>160</v>
      </c>
      <c r="AA178" s="175">
        <v>380</v>
      </c>
      <c r="AB178" s="175">
        <v>0</v>
      </c>
      <c r="AC178" s="160">
        <v>0</v>
      </c>
      <c r="AD178" s="178" t="s">
        <v>586</v>
      </c>
    </row>
    <row r="179" spans="1:30" ht="71.25" customHeight="1">
      <c r="A179" s="699"/>
      <c r="B179" s="819"/>
      <c r="C179" s="577"/>
      <c r="D179" s="705"/>
      <c r="E179" s="591"/>
      <c r="F179" s="873"/>
      <c r="G179" s="872"/>
      <c r="H179" s="710"/>
      <c r="I179" s="615"/>
      <c r="J179" s="615"/>
      <c r="K179" s="615"/>
      <c r="L179" s="560"/>
      <c r="M179" s="560"/>
      <c r="N179" s="702"/>
      <c r="O179" s="508"/>
      <c r="P179" s="588"/>
      <c r="Q179" s="529"/>
      <c r="R179" s="530"/>
      <c r="S179" s="530"/>
      <c r="T179" s="591"/>
      <c r="U179" s="591"/>
      <c r="V179" s="591"/>
      <c r="W179" s="591"/>
      <c r="X179" s="591"/>
      <c r="Y179" s="344" t="s">
        <v>621</v>
      </c>
      <c r="Z179" s="219" t="s">
        <v>166</v>
      </c>
      <c r="AA179" s="225">
        <v>10</v>
      </c>
      <c r="AB179" s="225">
        <v>0</v>
      </c>
      <c r="AC179" s="225">
        <v>0</v>
      </c>
      <c r="AD179" s="219" t="s">
        <v>135</v>
      </c>
    </row>
    <row r="180" spans="1:30" ht="163.5" customHeight="1">
      <c r="A180" s="533" t="s">
        <v>691</v>
      </c>
      <c r="B180" s="539" t="s">
        <v>690</v>
      </c>
      <c r="C180" s="536" t="s">
        <v>9</v>
      </c>
      <c r="D180" s="520" t="s">
        <v>302</v>
      </c>
      <c r="E180" s="163" t="s">
        <v>295</v>
      </c>
      <c r="F180" s="347">
        <v>41940</v>
      </c>
      <c r="G180" s="43" t="s">
        <v>693</v>
      </c>
      <c r="H180" s="51" t="s">
        <v>695</v>
      </c>
      <c r="I180" s="365" t="s">
        <v>116</v>
      </c>
      <c r="J180" s="365" t="s">
        <v>122</v>
      </c>
      <c r="K180" s="365" t="s">
        <v>593</v>
      </c>
      <c r="L180" s="247" t="s">
        <v>130</v>
      </c>
      <c r="M180" s="247" t="s">
        <v>791</v>
      </c>
      <c r="N180" s="410" t="s">
        <v>792</v>
      </c>
      <c r="O180" s="249" t="s">
        <v>56</v>
      </c>
      <c r="P180" s="412">
        <v>42066</v>
      </c>
      <c r="Q180" s="409" t="s">
        <v>793</v>
      </c>
      <c r="R180" s="249" t="s">
        <v>794</v>
      </c>
      <c r="S180" s="249" t="s">
        <v>152</v>
      </c>
      <c r="T180" s="51"/>
      <c r="U180" s="51"/>
      <c r="V180" s="51"/>
      <c r="W180" s="51"/>
      <c r="X180" s="51"/>
      <c r="Y180" s="344" t="s">
        <v>541</v>
      </c>
      <c r="Z180" s="161" t="s">
        <v>160</v>
      </c>
      <c r="AA180" s="225">
        <v>568</v>
      </c>
      <c r="AB180" s="225"/>
      <c r="AC180" s="225"/>
      <c r="AD180" s="178" t="s">
        <v>586</v>
      </c>
    </row>
    <row r="181" spans="1:30" ht="150" customHeight="1">
      <c r="A181" s="542"/>
      <c r="B181" s="540"/>
      <c r="C181" s="537"/>
      <c r="D181" s="521"/>
      <c r="E181" s="163" t="s">
        <v>295</v>
      </c>
      <c r="F181" s="347">
        <v>41940</v>
      </c>
      <c r="G181" s="43" t="s">
        <v>693</v>
      </c>
      <c r="H181" s="51" t="s">
        <v>695</v>
      </c>
      <c r="I181" s="365" t="s">
        <v>116</v>
      </c>
      <c r="J181" s="365" t="s">
        <v>122</v>
      </c>
      <c r="K181" s="365" t="s">
        <v>593</v>
      </c>
      <c r="L181" s="247" t="s">
        <v>130</v>
      </c>
      <c r="M181" s="247" t="s">
        <v>725</v>
      </c>
      <c r="N181" s="367" t="s">
        <v>726</v>
      </c>
      <c r="O181" s="161" t="s">
        <v>56</v>
      </c>
      <c r="P181" s="348">
        <v>41779</v>
      </c>
      <c r="Q181" s="43" t="s">
        <v>626</v>
      </c>
      <c r="R181" s="51" t="s">
        <v>627</v>
      </c>
      <c r="S181" s="44" t="s">
        <v>694</v>
      </c>
      <c r="T181" s="51"/>
      <c r="U181" s="51"/>
      <c r="V181" s="51"/>
      <c r="W181" s="51"/>
      <c r="X181" s="51"/>
      <c r="Y181" s="344" t="s">
        <v>640</v>
      </c>
      <c r="Z181" s="193" t="s">
        <v>191</v>
      </c>
      <c r="AA181" s="207">
        <v>14715.2</v>
      </c>
      <c r="AB181" s="207">
        <v>0</v>
      </c>
      <c r="AC181" s="207">
        <v>0</v>
      </c>
      <c r="AD181" s="193" t="s">
        <v>641</v>
      </c>
    </row>
    <row r="182" spans="1:30" ht="168.75" customHeight="1">
      <c r="A182" s="542"/>
      <c r="B182" s="540"/>
      <c r="C182" s="537"/>
      <c r="D182" s="521"/>
      <c r="E182" s="163" t="s">
        <v>295</v>
      </c>
      <c r="F182" s="347">
        <v>41940</v>
      </c>
      <c r="G182" s="43" t="s">
        <v>693</v>
      </c>
      <c r="H182" s="51" t="s">
        <v>695</v>
      </c>
      <c r="I182" s="344" t="s">
        <v>116</v>
      </c>
      <c r="J182" s="344" t="s">
        <v>122</v>
      </c>
      <c r="K182" s="344" t="s">
        <v>593</v>
      </c>
      <c r="L182" s="34" t="s">
        <v>130</v>
      </c>
      <c r="M182" s="34" t="s">
        <v>727</v>
      </c>
      <c r="N182" s="367" t="s">
        <v>726</v>
      </c>
      <c r="O182" s="161" t="s">
        <v>56</v>
      </c>
      <c r="P182" s="348">
        <v>41779</v>
      </c>
      <c r="Q182" s="43" t="s">
        <v>626</v>
      </c>
      <c r="R182" s="51" t="s">
        <v>627</v>
      </c>
      <c r="S182" s="44" t="s">
        <v>694</v>
      </c>
      <c r="T182" s="196"/>
      <c r="U182" s="196"/>
      <c r="V182" s="196"/>
      <c r="W182" s="196"/>
      <c r="X182" s="196"/>
      <c r="Y182" s="344" t="s">
        <v>640</v>
      </c>
      <c r="Z182" s="193" t="s">
        <v>191</v>
      </c>
      <c r="AA182" s="207">
        <v>14634.4</v>
      </c>
      <c r="AB182" s="207">
        <v>0</v>
      </c>
      <c r="AC182" s="207">
        <v>0</v>
      </c>
      <c r="AD182" s="193" t="s">
        <v>641</v>
      </c>
    </row>
    <row r="183" spans="1:30" ht="357" customHeight="1">
      <c r="A183" s="542"/>
      <c r="B183" s="540"/>
      <c r="C183" s="537"/>
      <c r="D183" s="521"/>
      <c r="E183" s="163" t="s">
        <v>295</v>
      </c>
      <c r="F183" s="347">
        <v>41940</v>
      </c>
      <c r="G183" s="43" t="s">
        <v>693</v>
      </c>
      <c r="H183" s="51" t="s">
        <v>695</v>
      </c>
      <c r="I183" s="344" t="s">
        <v>116</v>
      </c>
      <c r="J183" s="344" t="s">
        <v>122</v>
      </c>
      <c r="K183" s="344" t="s">
        <v>593</v>
      </c>
      <c r="L183" s="34" t="s">
        <v>124</v>
      </c>
      <c r="M183" s="34" t="s">
        <v>728</v>
      </c>
      <c r="N183" s="367" t="s">
        <v>729</v>
      </c>
      <c r="O183" s="161" t="s">
        <v>56</v>
      </c>
      <c r="P183" s="348">
        <v>41779</v>
      </c>
      <c r="Q183" s="43" t="s">
        <v>626</v>
      </c>
      <c r="R183" s="51" t="s">
        <v>627</v>
      </c>
      <c r="S183" s="44" t="s">
        <v>694</v>
      </c>
      <c r="T183" s="196"/>
      <c r="U183" s="196"/>
      <c r="V183" s="196"/>
      <c r="W183" s="196"/>
      <c r="X183" s="196"/>
      <c r="Y183" s="344" t="s">
        <v>640</v>
      </c>
      <c r="Z183" s="193" t="s">
        <v>191</v>
      </c>
      <c r="AA183" s="207">
        <v>8058.4</v>
      </c>
      <c r="AB183" s="207">
        <v>0</v>
      </c>
      <c r="AC183" s="207">
        <v>0</v>
      </c>
      <c r="AD183" s="193" t="s">
        <v>641</v>
      </c>
    </row>
    <row r="184" spans="1:30" ht="362.25" customHeight="1">
      <c r="A184" s="542"/>
      <c r="B184" s="540"/>
      <c r="C184" s="537"/>
      <c r="D184" s="521"/>
      <c r="E184" s="163" t="s">
        <v>295</v>
      </c>
      <c r="F184" s="347">
        <v>41940</v>
      </c>
      <c r="G184" s="43" t="s">
        <v>693</v>
      </c>
      <c r="H184" s="51" t="s">
        <v>695</v>
      </c>
      <c r="I184" s="344" t="s">
        <v>116</v>
      </c>
      <c r="J184" s="344" t="s">
        <v>122</v>
      </c>
      <c r="K184" s="344" t="s">
        <v>593</v>
      </c>
      <c r="L184" s="34" t="s">
        <v>124</v>
      </c>
      <c r="M184" s="34" t="s">
        <v>480</v>
      </c>
      <c r="N184" s="367" t="s">
        <v>729</v>
      </c>
      <c r="O184" s="161" t="s">
        <v>56</v>
      </c>
      <c r="P184" s="348">
        <v>41779</v>
      </c>
      <c r="Q184" s="43" t="s">
        <v>626</v>
      </c>
      <c r="R184" s="51" t="s">
        <v>627</v>
      </c>
      <c r="S184" s="44" t="s">
        <v>694</v>
      </c>
      <c r="T184" s="196"/>
      <c r="U184" s="196"/>
      <c r="V184" s="196"/>
      <c r="W184" s="196"/>
      <c r="X184" s="196"/>
      <c r="Y184" s="344" t="s">
        <v>640</v>
      </c>
      <c r="Z184" s="193" t="s">
        <v>191</v>
      </c>
      <c r="AA184" s="207">
        <v>8400.6</v>
      </c>
      <c r="AB184" s="207">
        <v>0</v>
      </c>
      <c r="AC184" s="207">
        <v>0</v>
      </c>
      <c r="AD184" s="193" t="s">
        <v>641</v>
      </c>
    </row>
    <row r="185" spans="1:30" ht="132.75" customHeight="1">
      <c r="A185" s="542"/>
      <c r="B185" s="540"/>
      <c r="C185" s="537"/>
      <c r="D185" s="521"/>
      <c r="E185" s="163" t="s">
        <v>295</v>
      </c>
      <c r="F185" s="347">
        <v>41940</v>
      </c>
      <c r="G185" s="43" t="s">
        <v>693</v>
      </c>
      <c r="H185" s="51" t="s">
        <v>695</v>
      </c>
      <c r="I185" s="344" t="s">
        <v>116</v>
      </c>
      <c r="J185" s="344" t="s">
        <v>122</v>
      </c>
      <c r="K185" s="344" t="s">
        <v>696</v>
      </c>
      <c r="L185" s="34" t="s">
        <v>130</v>
      </c>
      <c r="M185" s="34" t="s">
        <v>149</v>
      </c>
      <c r="N185" s="351" t="s">
        <v>697</v>
      </c>
      <c r="O185" s="161" t="s">
        <v>56</v>
      </c>
      <c r="P185" s="348">
        <v>41779</v>
      </c>
      <c r="Q185" s="43" t="s">
        <v>626</v>
      </c>
      <c r="R185" s="51" t="s">
        <v>627</v>
      </c>
      <c r="S185" s="44" t="s">
        <v>694</v>
      </c>
      <c r="T185" s="196"/>
      <c r="U185" s="196"/>
      <c r="V185" s="196"/>
      <c r="W185" s="196"/>
      <c r="X185" s="196"/>
      <c r="Y185" s="344" t="s">
        <v>640</v>
      </c>
      <c r="Z185" s="193" t="s">
        <v>191</v>
      </c>
      <c r="AA185" s="207">
        <v>6552.4</v>
      </c>
      <c r="AB185" s="207">
        <v>0</v>
      </c>
      <c r="AC185" s="207">
        <v>0</v>
      </c>
      <c r="AD185" s="193" t="s">
        <v>641</v>
      </c>
    </row>
    <row r="186" spans="1:30" ht="132.75" customHeight="1">
      <c r="A186" s="542"/>
      <c r="B186" s="540"/>
      <c r="C186" s="537"/>
      <c r="D186" s="521"/>
      <c r="E186" s="163" t="s">
        <v>295</v>
      </c>
      <c r="F186" s="347">
        <v>41940</v>
      </c>
      <c r="G186" s="43" t="s">
        <v>693</v>
      </c>
      <c r="H186" s="51" t="s">
        <v>695</v>
      </c>
      <c r="I186" s="364" t="s">
        <v>116</v>
      </c>
      <c r="J186" s="364" t="s">
        <v>122</v>
      </c>
      <c r="K186" s="364" t="s">
        <v>696</v>
      </c>
      <c r="L186" s="298" t="s">
        <v>130</v>
      </c>
      <c r="M186" s="298" t="s">
        <v>795</v>
      </c>
      <c r="N186" s="411" t="s">
        <v>796</v>
      </c>
      <c r="O186" s="161" t="s">
        <v>56</v>
      </c>
      <c r="P186" s="348">
        <v>41779</v>
      </c>
      <c r="Q186" s="43" t="s">
        <v>626</v>
      </c>
      <c r="R186" s="51" t="s">
        <v>627</v>
      </c>
      <c r="S186" s="44" t="s">
        <v>694</v>
      </c>
      <c r="T186" s="366"/>
      <c r="U186" s="366"/>
      <c r="V186" s="366"/>
      <c r="W186" s="366"/>
      <c r="X186" s="366"/>
      <c r="Y186" s="344" t="s">
        <v>640</v>
      </c>
      <c r="Z186" s="193" t="s">
        <v>191</v>
      </c>
      <c r="AA186" s="207">
        <v>37130</v>
      </c>
      <c r="AB186" s="207">
        <v>0</v>
      </c>
      <c r="AC186" s="207">
        <v>0</v>
      </c>
      <c r="AD186" s="193" t="s">
        <v>641</v>
      </c>
    </row>
    <row r="187" spans="1:30" ht="132.75" customHeight="1">
      <c r="A187" s="542"/>
      <c r="B187" s="540"/>
      <c r="C187" s="537"/>
      <c r="D187" s="521"/>
      <c r="E187" s="507" t="s">
        <v>295</v>
      </c>
      <c r="F187" s="613">
        <v>41940</v>
      </c>
      <c r="G187" s="528" t="s">
        <v>693</v>
      </c>
      <c r="H187" s="525" t="s">
        <v>695</v>
      </c>
      <c r="I187" s="531" t="s">
        <v>116</v>
      </c>
      <c r="J187" s="531" t="s">
        <v>116</v>
      </c>
      <c r="K187" s="531" t="s">
        <v>117</v>
      </c>
      <c r="L187" s="523" t="s">
        <v>118</v>
      </c>
      <c r="M187" s="523" t="s">
        <v>698</v>
      </c>
      <c r="N187" s="703" t="s">
        <v>704</v>
      </c>
      <c r="O187" s="606" t="s">
        <v>56</v>
      </c>
      <c r="P187" s="587">
        <v>42018</v>
      </c>
      <c r="Q187" s="528" t="s">
        <v>699</v>
      </c>
      <c r="R187" s="525" t="s">
        <v>700</v>
      </c>
      <c r="S187" s="713" t="s">
        <v>152</v>
      </c>
      <c r="T187" s="589"/>
      <c r="U187" s="589"/>
      <c r="V187" s="589"/>
      <c r="W187" s="589"/>
      <c r="X187" s="589"/>
      <c r="Y187" s="160">
        <v>611</v>
      </c>
      <c r="Z187" s="161" t="s">
        <v>603</v>
      </c>
      <c r="AA187" s="207">
        <v>2997.7</v>
      </c>
      <c r="AB187" s="160">
        <v>0</v>
      </c>
      <c r="AC187" s="160">
        <v>0</v>
      </c>
      <c r="AD187" s="178" t="s">
        <v>144</v>
      </c>
    </row>
    <row r="188" spans="1:30" ht="73.5" customHeight="1">
      <c r="A188" s="542"/>
      <c r="B188" s="540"/>
      <c r="C188" s="537"/>
      <c r="D188" s="521"/>
      <c r="E188" s="508"/>
      <c r="F188" s="614"/>
      <c r="G188" s="529"/>
      <c r="H188" s="530"/>
      <c r="I188" s="615"/>
      <c r="J188" s="615"/>
      <c r="K188" s="615"/>
      <c r="L188" s="560"/>
      <c r="M188" s="560"/>
      <c r="N188" s="704"/>
      <c r="O188" s="607"/>
      <c r="P188" s="588"/>
      <c r="Q188" s="529"/>
      <c r="R188" s="530"/>
      <c r="S188" s="714"/>
      <c r="T188" s="590"/>
      <c r="U188" s="590"/>
      <c r="V188" s="590"/>
      <c r="W188" s="590"/>
      <c r="X188" s="590"/>
      <c r="Y188" s="160">
        <v>612</v>
      </c>
      <c r="Z188" s="161" t="s">
        <v>165</v>
      </c>
      <c r="AA188" s="207">
        <v>750.6</v>
      </c>
      <c r="AB188" s="160">
        <v>0</v>
      </c>
      <c r="AC188" s="160">
        <v>0</v>
      </c>
      <c r="AD188" s="178" t="s">
        <v>587</v>
      </c>
    </row>
    <row r="189" spans="1:30" ht="159.75" customHeight="1">
      <c r="A189" s="542"/>
      <c r="B189" s="540"/>
      <c r="C189" s="537"/>
      <c r="D189" s="521"/>
      <c r="E189" s="199" t="s">
        <v>295</v>
      </c>
      <c r="F189" s="363">
        <v>41940</v>
      </c>
      <c r="G189" s="299" t="s">
        <v>693</v>
      </c>
      <c r="H189" s="246" t="s">
        <v>695</v>
      </c>
      <c r="I189" s="364" t="s">
        <v>150</v>
      </c>
      <c r="J189" s="364" t="s">
        <v>177</v>
      </c>
      <c r="K189" s="364" t="s">
        <v>121</v>
      </c>
      <c r="L189" s="298" t="s">
        <v>130</v>
      </c>
      <c r="M189" s="298" t="s">
        <v>656</v>
      </c>
      <c r="N189" s="368" t="s">
        <v>701</v>
      </c>
      <c r="O189" s="327" t="s">
        <v>56</v>
      </c>
      <c r="P189" s="369">
        <v>41925</v>
      </c>
      <c r="Q189" s="299" t="s">
        <v>658</v>
      </c>
      <c r="R189" s="246" t="s">
        <v>702</v>
      </c>
      <c r="S189" s="246" t="s">
        <v>152</v>
      </c>
      <c r="T189" s="366"/>
      <c r="U189" s="366"/>
      <c r="V189" s="366"/>
      <c r="W189" s="366"/>
      <c r="X189" s="366"/>
      <c r="Y189" s="364" t="s">
        <v>703</v>
      </c>
      <c r="Z189" s="381" t="s">
        <v>11</v>
      </c>
      <c r="AA189" s="331">
        <v>3047.8</v>
      </c>
      <c r="AB189" s="331">
        <v>0</v>
      </c>
      <c r="AC189" s="331">
        <v>0</v>
      </c>
      <c r="AD189" s="381" t="s">
        <v>180</v>
      </c>
    </row>
    <row r="190" spans="1:30" ht="274.5" customHeight="1">
      <c r="A190" s="543"/>
      <c r="B190" s="541"/>
      <c r="C190" s="538"/>
      <c r="D190" s="522"/>
      <c r="E190" s="199" t="s">
        <v>295</v>
      </c>
      <c r="F190" s="363">
        <v>41940</v>
      </c>
      <c r="G190" s="299" t="s">
        <v>693</v>
      </c>
      <c r="H190" s="246" t="s">
        <v>695</v>
      </c>
      <c r="I190" s="364" t="s">
        <v>150</v>
      </c>
      <c r="J190" s="364" t="s">
        <v>177</v>
      </c>
      <c r="K190" s="364" t="s">
        <v>117</v>
      </c>
      <c r="L190" s="298" t="s">
        <v>118</v>
      </c>
      <c r="M190" s="298" t="s">
        <v>730</v>
      </c>
      <c r="N190" s="368" t="s">
        <v>731</v>
      </c>
      <c r="O190" s="327" t="s">
        <v>56</v>
      </c>
      <c r="P190" s="369">
        <v>39365</v>
      </c>
      <c r="Q190" s="299" t="s">
        <v>732</v>
      </c>
      <c r="R190" s="246" t="s">
        <v>733</v>
      </c>
      <c r="S190" s="246" t="s">
        <v>152</v>
      </c>
      <c r="T190" s="366"/>
      <c r="U190" s="366"/>
      <c r="V190" s="366"/>
      <c r="W190" s="366"/>
      <c r="X190" s="366"/>
      <c r="Y190" s="364" t="s">
        <v>703</v>
      </c>
      <c r="Z190" s="381" t="s">
        <v>11</v>
      </c>
      <c r="AA190" s="331">
        <v>1597</v>
      </c>
      <c r="AB190" s="331">
        <v>0</v>
      </c>
      <c r="AC190" s="331">
        <v>0</v>
      </c>
      <c r="AD190" s="381" t="s">
        <v>180</v>
      </c>
    </row>
    <row r="191" spans="1:30" ht="31.5" customHeight="1">
      <c r="A191" s="578" t="s">
        <v>691</v>
      </c>
      <c r="B191" s="1024" t="s">
        <v>690</v>
      </c>
      <c r="C191" s="785" t="s">
        <v>181</v>
      </c>
      <c r="D191" s="38" t="s">
        <v>142</v>
      </c>
      <c r="E191" s="196"/>
      <c r="F191" s="196"/>
      <c r="G191" s="196"/>
      <c r="H191" s="196"/>
      <c r="I191" s="191"/>
      <c r="J191" s="191"/>
      <c r="K191" s="191"/>
      <c r="L191" s="197"/>
      <c r="M191" s="197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1"/>
      <c r="Z191" s="198"/>
      <c r="AA191" s="204">
        <f>AA192+AA193</f>
        <v>101547.005</v>
      </c>
      <c r="AB191" s="204">
        <f>AB192+AB193</f>
        <v>0</v>
      </c>
      <c r="AC191" s="204">
        <f>AC192+AC193</f>
        <v>0</v>
      </c>
      <c r="AD191" s="198"/>
    </row>
    <row r="192" spans="1:30" ht="31.5" customHeight="1">
      <c r="A192" s="579"/>
      <c r="B192" s="582"/>
      <c r="C192" s="585"/>
      <c r="D192" s="10" t="s">
        <v>143</v>
      </c>
      <c r="E192" s="196"/>
      <c r="F192" s="196"/>
      <c r="G192" s="196"/>
      <c r="H192" s="196"/>
      <c r="I192" s="191"/>
      <c r="J192" s="191"/>
      <c r="K192" s="191"/>
      <c r="L192" s="197"/>
      <c r="M192" s="197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1"/>
      <c r="Z192" s="198"/>
      <c r="AA192" s="204">
        <f>7796.7+2300.9+AA190+AA183+AA181+AA186</f>
        <v>71598.2</v>
      </c>
      <c r="AB192" s="204">
        <v>0</v>
      </c>
      <c r="AC192" s="204">
        <v>0</v>
      </c>
      <c r="AD192" s="198"/>
    </row>
    <row r="193" spans="1:30" ht="31.5" customHeight="1">
      <c r="A193" s="696"/>
      <c r="B193" s="582"/>
      <c r="C193" s="786"/>
      <c r="D193" s="11" t="s">
        <v>156</v>
      </c>
      <c r="E193" s="196"/>
      <c r="F193" s="196"/>
      <c r="G193" s="196"/>
      <c r="H193" s="196"/>
      <c r="I193" s="191"/>
      <c r="J193" s="191"/>
      <c r="K193" s="191"/>
      <c r="L193" s="197"/>
      <c r="M193" s="197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1"/>
      <c r="Z193" s="198"/>
      <c r="AA193" s="204">
        <f>AA176+AA177+AA178+AA179+AA182+AA184+AA185+AA187+AA188+AA189-7796.698-2300.897+AA180</f>
        <v>29948.805</v>
      </c>
      <c r="AB193" s="204">
        <v>0</v>
      </c>
      <c r="AC193" s="204">
        <v>0</v>
      </c>
      <c r="AD193" s="198"/>
    </row>
    <row r="194" spans="1:30" ht="373.5" customHeight="1">
      <c r="A194" s="699" t="s">
        <v>691</v>
      </c>
      <c r="B194" s="541" t="s">
        <v>690</v>
      </c>
      <c r="C194" s="576" t="s">
        <v>23</v>
      </c>
      <c r="D194" s="535" t="s">
        <v>24</v>
      </c>
      <c r="E194" s="199" t="s">
        <v>295</v>
      </c>
      <c r="F194" s="363">
        <v>41940</v>
      </c>
      <c r="G194" s="299" t="s">
        <v>693</v>
      </c>
      <c r="H194" s="246" t="s">
        <v>695</v>
      </c>
      <c r="I194" s="364" t="s">
        <v>150</v>
      </c>
      <c r="J194" s="364" t="s">
        <v>177</v>
      </c>
      <c r="K194" s="364" t="s">
        <v>406</v>
      </c>
      <c r="L194" s="298" t="s">
        <v>124</v>
      </c>
      <c r="M194" s="298" t="s">
        <v>734</v>
      </c>
      <c r="N194" s="368" t="s">
        <v>735</v>
      </c>
      <c r="O194" s="327" t="s">
        <v>56</v>
      </c>
      <c r="P194" s="369">
        <v>41927</v>
      </c>
      <c r="Q194" s="299" t="s">
        <v>736</v>
      </c>
      <c r="R194" s="246" t="s">
        <v>737</v>
      </c>
      <c r="S194" s="246" t="s">
        <v>152</v>
      </c>
      <c r="T194" s="366"/>
      <c r="U194" s="366"/>
      <c r="V194" s="366"/>
      <c r="W194" s="366"/>
      <c r="X194" s="366"/>
      <c r="Y194" s="364" t="s">
        <v>703</v>
      </c>
      <c r="Z194" s="381" t="s">
        <v>11</v>
      </c>
      <c r="AA194" s="331">
        <v>5914.8</v>
      </c>
      <c r="AB194" s="331">
        <v>0</v>
      </c>
      <c r="AC194" s="331">
        <v>0</v>
      </c>
      <c r="AD194" s="381" t="s">
        <v>180</v>
      </c>
    </row>
    <row r="195" spans="1:30" ht="330" customHeight="1">
      <c r="A195" s="699"/>
      <c r="B195" s="541"/>
      <c r="C195" s="577"/>
      <c r="D195" s="521"/>
      <c r="E195" s="199" t="s">
        <v>295</v>
      </c>
      <c r="F195" s="363">
        <v>41940</v>
      </c>
      <c r="G195" s="299" t="s">
        <v>693</v>
      </c>
      <c r="H195" s="246" t="s">
        <v>695</v>
      </c>
      <c r="I195" s="364" t="s">
        <v>150</v>
      </c>
      <c r="J195" s="364" t="s">
        <v>177</v>
      </c>
      <c r="K195" s="364" t="s">
        <v>406</v>
      </c>
      <c r="L195" s="298" t="s">
        <v>124</v>
      </c>
      <c r="M195" s="298" t="s">
        <v>26</v>
      </c>
      <c r="N195" s="368" t="s">
        <v>738</v>
      </c>
      <c r="O195" s="327" t="s">
        <v>56</v>
      </c>
      <c r="P195" s="369">
        <v>41927</v>
      </c>
      <c r="Q195" s="299" t="s">
        <v>736</v>
      </c>
      <c r="R195" s="246" t="s">
        <v>737</v>
      </c>
      <c r="S195" s="246" t="s">
        <v>152</v>
      </c>
      <c r="T195" s="366"/>
      <c r="U195" s="366"/>
      <c r="V195" s="366"/>
      <c r="W195" s="366"/>
      <c r="X195" s="366"/>
      <c r="Y195" s="364" t="s">
        <v>703</v>
      </c>
      <c r="Z195" s="381" t="s">
        <v>11</v>
      </c>
      <c r="AA195" s="331">
        <v>1187.7</v>
      </c>
      <c r="AB195" s="331">
        <v>0</v>
      </c>
      <c r="AC195" s="331">
        <v>0</v>
      </c>
      <c r="AD195" s="381" t="s">
        <v>180</v>
      </c>
    </row>
    <row r="196" spans="1:30" ht="43.5" customHeight="1">
      <c r="A196" s="578" t="s">
        <v>691</v>
      </c>
      <c r="B196" s="581" t="s">
        <v>690</v>
      </c>
      <c r="C196" s="584" t="s">
        <v>530</v>
      </c>
      <c r="D196" s="4" t="s">
        <v>142</v>
      </c>
      <c r="E196" s="196"/>
      <c r="F196" s="196"/>
      <c r="G196" s="196"/>
      <c r="H196" s="196"/>
      <c r="I196" s="191"/>
      <c r="J196" s="191"/>
      <c r="K196" s="191"/>
      <c r="L196" s="197"/>
      <c r="M196" s="197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1"/>
      <c r="Z196" s="198"/>
      <c r="AA196" s="204">
        <f>AA197+AA198</f>
        <v>7102.5</v>
      </c>
      <c r="AB196" s="204">
        <f>AB197+AB198</f>
        <v>0</v>
      </c>
      <c r="AC196" s="204">
        <f>AC197+AC198</f>
        <v>0</v>
      </c>
      <c r="AD196" s="198"/>
    </row>
    <row r="197" spans="1:30" ht="48" customHeight="1">
      <c r="A197" s="579"/>
      <c r="B197" s="582"/>
      <c r="C197" s="585"/>
      <c r="D197" s="10" t="s">
        <v>143</v>
      </c>
      <c r="E197" s="196"/>
      <c r="F197" s="196"/>
      <c r="G197" s="196"/>
      <c r="H197" s="196"/>
      <c r="I197" s="191"/>
      <c r="J197" s="191"/>
      <c r="K197" s="191"/>
      <c r="L197" s="197"/>
      <c r="M197" s="197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1"/>
      <c r="Z197" s="198"/>
      <c r="AA197" s="204">
        <f>AA195+AA194</f>
        <v>7102.5</v>
      </c>
      <c r="AB197" s="204">
        <v>0</v>
      </c>
      <c r="AC197" s="204">
        <v>0</v>
      </c>
      <c r="AD197" s="198"/>
    </row>
    <row r="198" spans="1:30" ht="41.25" customHeight="1" thickBot="1">
      <c r="A198" s="580"/>
      <c r="B198" s="583"/>
      <c r="C198" s="586"/>
      <c r="D198" s="39" t="s">
        <v>156</v>
      </c>
      <c r="E198" s="210"/>
      <c r="F198" s="210"/>
      <c r="G198" s="210"/>
      <c r="H198" s="210"/>
      <c r="I198" s="211"/>
      <c r="J198" s="211"/>
      <c r="K198" s="211"/>
      <c r="L198" s="212"/>
      <c r="M198" s="212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1"/>
      <c r="Z198" s="214"/>
      <c r="AA198" s="215">
        <v>0</v>
      </c>
      <c r="AB198" s="215">
        <v>0</v>
      </c>
      <c r="AC198" s="215">
        <v>0</v>
      </c>
      <c r="AD198" s="214"/>
    </row>
    <row r="199" spans="1:30" s="149" customFormat="1" ht="21">
      <c r="A199" s="693">
        <v>758</v>
      </c>
      <c r="B199" s="693" t="s">
        <v>601</v>
      </c>
      <c r="C199" s="697" t="s">
        <v>146</v>
      </c>
      <c r="D199" s="430" t="s">
        <v>142</v>
      </c>
      <c r="E199" s="455"/>
      <c r="F199" s="456"/>
      <c r="G199" s="457"/>
      <c r="H199" s="458"/>
      <c r="I199" s="459"/>
      <c r="J199" s="459"/>
      <c r="K199" s="459"/>
      <c r="L199" s="459"/>
      <c r="M199" s="459"/>
      <c r="N199" s="458"/>
      <c r="O199" s="455"/>
      <c r="P199" s="456"/>
      <c r="Q199" s="457"/>
      <c r="R199" s="458"/>
      <c r="S199" s="460"/>
      <c r="T199" s="460"/>
      <c r="U199" s="460"/>
      <c r="V199" s="460"/>
      <c r="W199" s="460"/>
      <c r="X199" s="460"/>
      <c r="Y199" s="461"/>
      <c r="Z199" s="458"/>
      <c r="AA199" s="462">
        <f>AA200+AA201</f>
        <v>128371.7</v>
      </c>
      <c r="AB199" s="462">
        <f>AB200+AB201</f>
        <v>131656.7</v>
      </c>
      <c r="AC199" s="462">
        <f>AC200+AC201</f>
        <v>152911.7</v>
      </c>
      <c r="AD199" s="463"/>
    </row>
    <row r="200" spans="1:30" s="149" customFormat="1" ht="42.75">
      <c r="A200" s="694"/>
      <c r="B200" s="694"/>
      <c r="C200" s="698"/>
      <c r="D200" s="434" t="s">
        <v>143</v>
      </c>
      <c r="E200" s="464"/>
      <c r="F200" s="465"/>
      <c r="G200" s="466"/>
      <c r="H200" s="467"/>
      <c r="I200" s="468"/>
      <c r="J200" s="468"/>
      <c r="K200" s="468"/>
      <c r="L200" s="468"/>
      <c r="M200" s="468"/>
      <c r="N200" s="469"/>
      <c r="O200" s="470"/>
      <c r="P200" s="465"/>
      <c r="Q200" s="471"/>
      <c r="R200" s="472"/>
      <c r="S200" s="473"/>
      <c r="T200" s="473"/>
      <c r="U200" s="473"/>
      <c r="V200" s="473"/>
      <c r="W200" s="473"/>
      <c r="X200" s="473"/>
      <c r="Y200" s="474"/>
      <c r="Z200" s="475"/>
      <c r="AA200" s="476">
        <f>AA208+AA212+AA213+AA214+AA229+AA207+AA221+AA222+AA226+AA209</f>
        <v>17669.5</v>
      </c>
      <c r="AB200" s="476">
        <f>AB208+AB212+AB213+AB214+AB229+AB207+AB221+AB222+AB226+AB209</f>
        <v>36583.5</v>
      </c>
      <c r="AC200" s="476">
        <f>AC208+AC212+AC213+AC214+AC229+AC207+AC221+AC222+AC226+AC209</f>
        <v>57838.5</v>
      </c>
      <c r="AD200" s="477"/>
    </row>
    <row r="201" spans="1:30" s="149" customFormat="1" ht="28.5">
      <c r="A201" s="694"/>
      <c r="B201" s="694"/>
      <c r="C201" s="698"/>
      <c r="D201" s="438" t="s">
        <v>156</v>
      </c>
      <c r="E201" s="478"/>
      <c r="F201" s="479"/>
      <c r="G201" s="478"/>
      <c r="H201" s="478"/>
      <c r="I201" s="478"/>
      <c r="J201" s="478"/>
      <c r="K201" s="478"/>
      <c r="L201" s="478"/>
      <c r="M201" s="478"/>
      <c r="N201" s="478"/>
      <c r="O201" s="478"/>
      <c r="P201" s="478"/>
      <c r="Q201" s="478"/>
      <c r="R201" s="478"/>
      <c r="S201" s="478"/>
      <c r="T201" s="478"/>
      <c r="U201" s="478"/>
      <c r="V201" s="478"/>
      <c r="W201" s="478"/>
      <c r="X201" s="478"/>
      <c r="Y201" s="478"/>
      <c r="Z201" s="478"/>
      <c r="AA201" s="480">
        <f>AA202+AA203+AA204+AA205+AA206+AA210+AA211+AA216+AA217+AA218+AA219+AA220+AA223+AA224+AA227+AA228+AA225</f>
        <v>110702.2</v>
      </c>
      <c r="AB201" s="480">
        <f>AB202+AB203+AB204+AB205+AB206+AB210+AB211+AB216+AB217+AB218+AB219+AB220+AB223+AB224+AB227+AB228+AB225</f>
        <v>95073.2</v>
      </c>
      <c r="AC201" s="480">
        <f>AC202+AC203+AC204+AC205+AC206+AC210+AC211+AC216+AC217+AC218+AC219+AC220+AC223+AC224+AC227+AC228+AC225</f>
        <v>95073.2</v>
      </c>
      <c r="AD201" s="478"/>
    </row>
    <row r="202" spans="1:33" s="151" customFormat="1" ht="99" customHeight="1">
      <c r="A202" s="878">
        <v>758</v>
      </c>
      <c r="B202" s="878" t="s">
        <v>601</v>
      </c>
      <c r="C202" s="577" t="s">
        <v>126</v>
      </c>
      <c r="D202" s="705" t="s">
        <v>531</v>
      </c>
      <c r="E202" s="705" t="s">
        <v>119</v>
      </c>
      <c r="F202" s="787">
        <v>39350</v>
      </c>
      <c r="G202" s="788">
        <v>442</v>
      </c>
      <c r="H202" s="705" t="s">
        <v>128</v>
      </c>
      <c r="I202" s="706" t="s">
        <v>593</v>
      </c>
      <c r="J202" s="706" t="s">
        <v>184</v>
      </c>
      <c r="K202" s="706" t="s">
        <v>243</v>
      </c>
      <c r="L202" s="706" t="s">
        <v>130</v>
      </c>
      <c r="M202" s="706" t="s">
        <v>131</v>
      </c>
      <c r="N202" s="628" t="s">
        <v>244</v>
      </c>
      <c r="O202" s="705" t="s">
        <v>119</v>
      </c>
      <c r="P202" s="787">
        <v>39931</v>
      </c>
      <c r="Q202" s="788">
        <v>818</v>
      </c>
      <c r="R202" s="705" t="s">
        <v>585</v>
      </c>
      <c r="S202" s="628">
        <v>1</v>
      </c>
      <c r="T202" s="628"/>
      <c r="U202" s="628"/>
      <c r="V202" s="631" t="s">
        <v>118</v>
      </c>
      <c r="W202" s="774"/>
      <c r="X202" s="774"/>
      <c r="Y202" s="160">
        <v>121</v>
      </c>
      <c r="Z202" s="161" t="s">
        <v>163</v>
      </c>
      <c r="AA202" s="175">
        <v>3716</v>
      </c>
      <c r="AB202" s="175">
        <v>3716</v>
      </c>
      <c r="AC202" s="175">
        <v>3716</v>
      </c>
      <c r="AD202" s="178" t="s">
        <v>548</v>
      </c>
      <c r="AE202" s="150"/>
      <c r="AF202" s="150"/>
      <c r="AG202" s="150"/>
    </row>
    <row r="203" spans="1:33" s="151" customFormat="1" ht="81.75" customHeight="1">
      <c r="A203" s="878"/>
      <c r="B203" s="878"/>
      <c r="C203" s="577"/>
      <c r="D203" s="705"/>
      <c r="E203" s="705"/>
      <c r="F203" s="787"/>
      <c r="G203" s="788"/>
      <c r="H203" s="705"/>
      <c r="I203" s="706"/>
      <c r="J203" s="706"/>
      <c r="K203" s="706"/>
      <c r="L203" s="706"/>
      <c r="M203" s="706"/>
      <c r="N203" s="628"/>
      <c r="O203" s="705"/>
      <c r="P203" s="787"/>
      <c r="Q203" s="788"/>
      <c r="R203" s="705"/>
      <c r="S203" s="628"/>
      <c r="T203" s="628"/>
      <c r="U203" s="628"/>
      <c r="V203" s="631"/>
      <c r="W203" s="774"/>
      <c r="X203" s="774"/>
      <c r="Y203" s="160">
        <v>122</v>
      </c>
      <c r="Z203" s="161" t="s">
        <v>32</v>
      </c>
      <c r="AA203" s="175">
        <v>2</v>
      </c>
      <c r="AB203" s="175">
        <v>2</v>
      </c>
      <c r="AC203" s="160">
        <v>2</v>
      </c>
      <c r="AD203" s="178" t="s">
        <v>548</v>
      </c>
      <c r="AE203" s="150"/>
      <c r="AF203" s="150"/>
      <c r="AG203" s="150"/>
    </row>
    <row r="204" spans="1:33" s="151" customFormat="1" ht="141" customHeight="1">
      <c r="A204" s="878"/>
      <c r="B204" s="878"/>
      <c r="C204" s="577"/>
      <c r="D204" s="705"/>
      <c r="E204" s="161" t="s">
        <v>119</v>
      </c>
      <c r="F204" s="173">
        <v>40141</v>
      </c>
      <c r="G204" s="168">
        <v>921</v>
      </c>
      <c r="H204" s="169" t="s">
        <v>127</v>
      </c>
      <c r="I204" s="174" t="s">
        <v>593</v>
      </c>
      <c r="J204" s="174" t="s">
        <v>184</v>
      </c>
      <c r="K204" s="174" t="s">
        <v>243</v>
      </c>
      <c r="L204" s="174" t="s">
        <v>130</v>
      </c>
      <c r="M204" s="174" t="s">
        <v>132</v>
      </c>
      <c r="N204" s="163" t="s">
        <v>245</v>
      </c>
      <c r="O204" s="161" t="s">
        <v>119</v>
      </c>
      <c r="P204" s="172">
        <v>39931</v>
      </c>
      <c r="Q204" s="171">
        <v>818</v>
      </c>
      <c r="R204" s="161" t="s">
        <v>585</v>
      </c>
      <c r="S204" s="163">
        <v>1</v>
      </c>
      <c r="T204" s="163"/>
      <c r="U204" s="163"/>
      <c r="V204" s="163">
        <v>9</v>
      </c>
      <c r="W204" s="157"/>
      <c r="X204" s="157"/>
      <c r="Y204" s="160">
        <v>244</v>
      </c>
      <c r="Z204" s="161" t="s">
        <v>160</v>
      </c>
      <c r="AA204" s="175">
        <v>30</v>
      </c>
      <c r="AB204" s="175">
        <v>30</v>
      </c>
      <c r="AC204" s="160">
        <v>30</v>
      </c>
      <c r="AD204" s="178" t="s">
        <v>586</v>
      </c>
      <c r="AE204" s="150"/>
      <c r="AF204" s="150"/>
      <c r="AG204" s="150"/>
    </row>
    <row r="205" spans="1:33" s="151" customFormat="1" ht="126" customHeight="1">
      <c r="A205" s="878">
        <v>758</v>
      </c>
      <c r="B205" s="878" t="s">
        <v>601</v>
      </c>
      <c r="C205" s="577" t="s">
        <v>114</v>
      </c>
      <c r="D205" s="705" t="s">
        <v>602</v>
      </c>
      <c r="E205" s="705" t="s">
        <v>119</v>
      </c>
      <c r="F205" s="787">
        <v>38307</v>
      </c>
      <c r="G205" s="788">
        <v>508</v>
      </c>
      <c r="H205" s="705" t="s">
        <v>120</v>
      </c>
      <c r="I205" s="706" t="s">
        <v>121</v>
      </c>
      <c r="J205" s="706" t="s">
        <v>148</v>
      </c>
      <c r="K205" s="706" t="s">
        <v>243</v>
      </c>
      <c r="L205" s="706" t="s">
        <v>130</v>
      </c>
      <c r="M205" s="706" t="s">
        <v>246</v>
      </c>
      <c r="N205" s="705" t="s">
        <v>247</v>
      </c>
      <c r="O205" s="705" t="s">
        <v>56</v>
      </c>
      <c r="P205" s="874" t="s">
        <v>456</v>
      </c>
      <c r="Q205" s="853">
        <v>2314</v>
      </c>
      <c r="R205" s="705" t="s">
        <v>455</v>
      </c>
      <c r="S205" s="628" t="s">
        <v>152</v>
      </c>
      <c r="T205" s="628"/>
      <c r="U205" s="628"/>
      <c r="V205" s="628"/>
      <c r="W205" s="991"/>
      <c r="X205" s="991"/>
      <c r="Y205" s="160">
        <v>611</v>
      </c>
      <c r="Z205" s="161" t="s">
        <v>603</v>
      </c>
      <c r="AA205" s="160">
        <v>28532</v>
      </c>
      <c r="AB205" s="160">
        <v>28516</v>
      </c>
      <c r="AC205" s="160">
        <v>28516</v>
      </c>
      <c r="AD205" s="178" t="s">
        <v>144</v>
      </c>
      <c r="AE205" s="150"/>
      <c r="AF205" s="150"/>
      <c r="AG205" s="150"/>
    </row>
    <row r="206" spans="1:33" s="151" customFormat="1" ht="63" customHeight="1">
      <c r="A206" s="878"/>
      <c r="B206" s="878"/>
      <c r="C206" s="577"/>
      <c r="D206" s="705"/>
      <c r="E206" s="705"/>
      <c r="F206" s="787"/>
      <c r="G206" s="788"/>
      <c r="H206" s="705"/>
      <c r="I206" s="706"/>
      <c r="J206" s="706"/>
      <c r="K206" s="706"/>
      <c r="L206" s="706"/>
      <c r="M206" s="706"/>
      <c r="N206" s="705"/>
      <c r="O206" s="705"/>
      <c r="P206" s="874"/>
      <c r="Q206" s="853"/>
      <c r="R206" s="705"/>
      <c r="S206" s="628"/>
      <c r="T206" s="628"/>
      <c r="U206" s="628"/>
      <c r="V206" s="628"/>
      <c r="W206" s="991"/>
      <c r="X206" s="991"/>
      <c r="Y206" s="160">
        <v>612</v>
      </c>
      <c r="Z206" s="161" t="s">
        <v>165</v>
      </c>
      <c r="AA206" s="160">
        <v>934</v>
      </c>
      <c r="AB206" s="160">
        <v>1000</v>
      </c>
      <c r="AC206" s="160">
        <v>1000</v>
      </c>
      <c r="AD206" s="178" t="s">
        <v>587</v>
      </c>
      <c r="AE206" s="150"/>
      <c r="AF206" s="150"/>
      <c r="AG206" s="150"/>
    </row>
    <row r="207" spans="1:33" s="151" customFormat="1" ht="189" customHeight="1">
      <c r="A207" s="878"/>
      <c r="B207" s="878"/>
      <c r="C207" s="577"/>
      <c r="D207" s="705"/>
      <c r="E207" s="161" t="s">
        <v>119</v>
      </c>
      <c r="F207" s="172">
        <v>38307</v>
      </c>
      <c r="G207" s="171">
        <v>508</v>
      </c>
      <c r="H207" s="161" t="s">
        <v>120</v>
      </c>
      <c r="I207" s="174" t="s">
        <v>121</v>
      </c>
      <c r="J207" s="174" t="s">
        <v>148</v>
      </c>
      <c r="K207" s="174" t="s">
        <v>243</v>
      </c>
      <c r="L207" s="174" t="s">
        <v>130</v>
      </c>
      <c r="M207" s="174" t="s">
        <v>595</v>
      </c>
      <c r="N207" s="161" t="s">
        <v>248</v>
      </c>
      <c r="O207" s="161" t="s">
        <v>56</v>
      </c>
      <c r="P207" s="264">
        <v>41325</v>
      </c>
      <c r="Q207" s="265">
        <v>595</v>
      </c>
      <c r="R207" s="161" t="s">
        <v>588</v>
      </c>
      <c r="S207" s="163"/>
      <c r="T207" s="160"/>
      <c r="U207" s="160"/>
      <c r="V207" s="171" t="s">
        <v>535</v>
      </c>
      <c r="W207" s="171">
        <v>1</v>
      </c>
      <c r="X207" s="160"/>
      <c r="Y207" s="160">
        <v>611</v>
      </c>
      <c r="Z207" s="161" t="s">
        <v>603</v>
      </c>
      <c r="AA207" s="176">
        <v>4414</v>
      </c>
      <c r="AB207" s="176">
        <v>8110</v>
      </c>
      <c r="AC207" s="176">
        <v>12838</v>
      </c>
      <c r="AD207" s="178" t="s">
        <v>144</v>
      </c>
      <c r="AE207" s="150"/>
      <c r="AF207" s="150"/>
      <c r="AG207" s="150"/>
    </row>
    <row r="208" spans="1:33" s="151" customFormat="1" ht="333" customHeight="1">
      <c r="A208" s="878"/>
      <c r="B208" s="878"/>
      <c r="C208" s="577"/>
      <c r="D208" s="705"/>
      <c r="E208" s="161" t="s">
        <v>119</v>
      </c>
      <c r="F208" s="172">
        <v>38307</v>
      </c>
      <c r="G208" s="171">
        <v>508</v>
      </c>
      <c r="H208" s="161" t="s">
        <v>120</v>
      </c>
      <c r="I208" s="174" t="s">
        <v>150</v>
      </c>
      <c r="J208" s="174" t="s">
        <v>177</v>
      </c>
      <c r="K208" s="174" t="s">
        <v>243</v>
      </c>
      <c r="L208" s="174" t="s">
        <v>130</v>
      </c>
      <c r="M208" s="174" t="s">
        <v>596</v>
      </c>
      <c r="N208" s="163" t="s">
        <v>249</v>
      </c>
      <c r="O208" s="161" t="s">
        <v>54</v>
      </c>
      <c r="P208" s="172">
        <v>38779</v>
      </c>
      <c r="Q208" s="171">
        <v>454</v>
      </c>
      <c r="R208" s="161" t="s">
        <v>607</v>
      </c>
      <c r="S208" s="163"/>
      <c r="T208" s="157"/>
      <c r="U208" s="157"/>
      <c r="V208" s="163" t="s">
        <v>535</v>
      </c>
      <c r="W208" s="163"/>
      <c r="X208" s="157"/>
      <c r="Y208" s="160">
        <v>321</v>
      </c>
      <c r="Z208" s="161" t="s">
        <v>179</v>
      </c>
      <c r="AA208" s="175">
        <v>34</v>
      </c>
      <c r="AB208" s="175">
        <v>34</v>
      </c>
      <c r="AC208" s="175">
        <v>34</v>
      </c>
      <c r="AD208" s="178" t="s">
        <v>180</v>
      </c>
      <c r="AE208" s="150"/>
      <c r="AF208" s="150"/>
      <c r="AG208" s="150"/>
    </row>
    <row r="209" spans="1:33" s="151" customFormat="1" ht="172.5" customHeight="1">
      <c r="A209" s="592">
        <v>758</v>
      </c>
      <c r="B209" s="594" t="s">
        <v>601</v>
      </c>
      <c r="C209" s="995" t="s">
        <v>402</v>
      </c>
      <c r="D209" s="606" t="s">
        <v>403</v>
      </c>
      <c r="E209" s="161" t="s">
        <v>119</v>
      </c>
      <c r="F209" s="172">
        <v>38307</v>
      </c>
      <c r="G209" s="171">
        <v>511</v>
      </c>
      <c r="H209" s="161" t="s">
        <v>589</v>
      </c>
      <c r="I209" s="344" t="s">
        <v>177</v>
      </c>
      <c r="J209" s="344" t="s">
        <v>15</v>
      </c>
      <c r="K209" s="344" t="s">
        <v>129</v>
      </c>
      <c r="L209" s="344" t="s">
        <v>130</v>
      </c>
      <c r="M209" s="344" t="s">
        <v>706</v>
      </c>
      <c r="N209" s="51" t="s">
        <v>707</v>
      </c>
      <c r="O209" s="163" t="s">
        <v>56</v>
      </c>
      <c r="P209" s="264">
        <v>41925</v>
      </c>
      <c r="Q209" s="286" t="s">
        <v>457</v>
      </c>
      <c r="R209" s="163" t="s">
        <v>250</v>
      </c>
      <c r="S209" s="37" t="s">
        <v>708</v>
      </c>
      <c r="T209" s="157"/>
      <c r="U209" s="157"/>
      <c r="V209" s="163"/>
      <c r="W209" s="163"/>
      <c r="X209" s="157"/>
      <c r="Y209" s="160">
        <v>612</v>
      </c>
      <c r="Z209" s="161" t="s">
        <v>165</v>
      </c>
      <c r="AA209" s="160">
        <v>140</v>
      </c>
      <c r="AB209" s="160">
        <v>0</v>
      </c>
      <c r="AC209" s="160">
        <v>0</v>
      </c>
      <c r="AD209" s="178" t="s">
        <v>587</v>
      </c>
      <c r="AE209" s="150"/>
      <c r="AF209" s="150"/>
      <c r="AG209" s="150"/>
    </row>
    <row r="210" spans="1:33" s="151" customFormat="1" ht="180" customHeight="1">
      <c r="A210" s="593"/>
      <c r="B210" s="595"/>
      <c r="C210" s="996"/>
      <c r="D210" s="637"/>
      <c r="E210" s="161" t="s">
        <v>119</v>
      </c>
      <c r="F210" s="172">
        <v>38307</v>
      </c>
      <c r="G210" s="171">
        <v>511</v>
      </c>
      <c r="H210" s="161" t="s">
        <v>589</v>
      </c>
      <c r="I210" s="174" t="s">
        <v>593</v>
      </c>
      <c r="J210" s="174" t="s">
        <v>122</v>
      </c>
      <c r="K210" s="174" t="s">
        <v>129</v>
      </c>
      <c r="L210" s="174" t="s">
        <v>130</v>
      </c>
      <c r="M210" s="174" t="s">
        <v>149</v>
      </c>
      <c r="N210" s="161" t="s">
        <v>331</v>
      </c>
      <c r="O210" s="163" t="s">
        <v>56</v>
      </c>
      <c r="P210" s="264">
        <v>41925</v>
      </c>
      <c r="Q210" s="286" t="s">
        <v>457</v>
      </c>
      <c r="R210" s="163" t="s">
        <v>250</v>
      </c>
      <c r="S210" s="37" t="s">
        <v>708</v>
      </c>
      <c r="T210" s="163"/>
      <c r="U210" s="163"/>
      <c r="V210" s="163"/>
      <c r="W210" s="157"/>
      <c r="X210" s="157"/>
      <c r="Y210" s="160">
        <v>612</v>
      </c>
      <c r="Z210" s="161" t="s">
        <v>165</v>
      </c>
      <c r="AA210" s="160">
        <v>115</v>
      </c>
      <c r="AB210" s="160">
        <v>0</v>
      </c>
      <c r="AC210" s="160">
        <v>0</v>
      </c>
      <c r="AD210" s="178" t="s">
        <v>587</v>
      </c>
      <c r="AE210" s="150"/>
      <c r="AF210" s="150"/>
      <c r="AG210" s="150"/>
    </row>
    <row r="211" spans="1:33" s="151" customFormat="1" ht="168" customHeight="1">
      <c r="A211" s="593"/>
      <c r="B211" s="595"/>
      <c r="C211" s="996"/>
      <c r="D211" s="637"/>
      <c r="E211" s="161" t="s">
        <v>119</v>
      </c>
      <c r="F211" s="172">
        <v>38307</v>
      </c>
      <c r="G211" s="171">
        <v>511</v>
      </c>
      <c r="H211" s="161" t="s">
        <v>589</v>
      </c>
      <c r="I211" s="174" t="s">
        <v>593</v>
      </c>
      <c r="J211" s="174" t="s">
        <v>122</v>
      </c>
      <c r="K211" s="174" t="s">
        <v>243</v>
      </c>
      <c r="L211" s="174" t="s">
        <v>130</v>
      </c>
      <c r="M211" s="174" t="s">
        <v>591</v>
      </c>
      <c r="N211" s="161" t="s">
        <v>251</v>
      </c>
      <c r="O211" s="161" t="s">
        <v>56</v>
      </c>
      <c r="P211" s="264">
        <v>41927</v>
      </c>
      <c r="Q211" s="265">
        <v>2314</v>
      </c>
      <c r="R211" s="161" t="s">
        <v>455</v>
      </c>
      <c r="S211" s="163" t="s">
        <v>152</v>
      </c>
      <c r="T211" s="163"/>
      <c r="U211" s="163"/>
      <c r="V211" s="163"/>
      <c r="W211" s="157"/>
      <c r="X211" s="157"/>
      <c r="Y211" s="160">
        <v>611</v>
      </c>
      <c r="Z211" s="161" t="s">
        <v>603</v>
      </c>
      <c r="AA211" s="176">
        <v>19515.4</v>
      </c>
      <c r="AB211" s="176">
        <v>19456.5</v>
      </c>
      <c r="AC211" s="176">
        <v>19413.5</v>
      </c>
      <c r="AD211" s="178" t="s">
        <v>144</v>
      </c>
      <c r="AE211" s="150"/>
      <c r="AF211" s="150"/>
      <c r="AG211" s="150"/>
    </row>
    <row r="212" spans="1:33" s="151" customFormat="1" ht="288" customHeight="1">
      <c r="A212" s="593"/>
      <c r="B212" s="595"/>
      <c r="C212" s="996"/>
      <c r="D212" s="637"/>
      <c r="E212" s="161" t="s">
        <v>119</v>
      </c>
      <c r="F212" s="172">
        <v>38307</v>
      </c>
      <c r="G212" s="171">
        <v>511</v>
      </c>
      <c r="H212" s="161" t="s">
        <v>589</v>
      </c>
      <c r="I212" s="174" t="s">
        <v>593</v>
      </c>
      <c r="J212" s="174" t="s">
        <v>122</v>
      </c>
      <c r="K212" s="174" t="s">
        <v>243</v>
      </c>
      <c r="L212" s="174" t="s">
        <v>130</v>
      </c>
      <c r="M212" s="174" t="s">
        <v>596</v>
      </c>
      <c r="N212" s="163" t="s">
        <v>252</v>
      </c>
      <c r="O212" s="161" t="s">
        <v>54</v>
      </c>
      <c r="P212" s="172">
        <v>38779</v>
      </c>
      <c r="Q212" s="171">
        <v>454</v>
      </c>
      <c r="R212" s="161" t="s">
        <v>607</v>
      </c>
      <c r="S212" s="163"/>
      <c r="T212" s="157"/>
      <c r="U212" s="157"/>
      <c r="V212" s="163" t="s">
        <v>535</v>
      </c>
      <c r="W212" s="163"/>
      <c r="X212" s="157"/>
      <c r="Y212" s="160">
        <v>612</v>
      </c>
      <c r="Z212" s="170" t="s">
        <v>165</v>
      </c>
      <c r="AA212" s="175">
        <v>82.5</v>
      </c>
      <c r="AB212" s="175">
        <v>82.5</v>
      </c>
      <c r="AC212" s="175">
        <v>82.5</v>
      </c>
      <c r="AD212" s="178" t="s">
        <v>587</v>
      </c>
      <c r="AE212" s="150"/>
      <c r="AF212" s="150"/>
      <c r="AG212" s="150"/>
    </row>
    <row r="213" spans="1:33" s="151" customFormat="1" ht="182.25" customHeight="1">
      <c r="A213" s="593"/>
      <c r="B213" s="595"/>
      <c r="C213" s="996"/>
      <c r="D213" s="637"/>
      <c r="E213" s="161" t="s">
        <v>119</v>
      </c>
      <c r="F213" s="172">
        <v>38307</v>
      </c>
      <c r="G213" s="171">
        <v>511</v>
      </c>
      <c r="H213" s="161" t="s">
        <v>589</v>
      </c>
      <c r="I213" s="174" t="s">
        <v>593</v>
      </c>
      <c r="J213" s="174" t="s">
        <v>122</v>
      </c>
      <c r="K213" s="174" t="s">
        <v>243</v>
      </c>
      <c r="L213" s="174" t="s">
        <v>130</v>
      </c>
      <c r="M213" s="174" t="s">
        <v>595</v>
      </c>
      <c r="N213" s="161" t="s">
        <v>248</v>
      </c>
      <c r="O213" s="161" t="s">
        <v>56</v>
      </c>
      <c r="P213" s="264">
        <v>41325</v>
      </c>
      <c r="Q213" s="265">
        <v>595</v>
      </c>
      <c r="R213" s="161" t="s">
        <v>588</v>
      </c>
      <c r="S213" s="163"/>
      <c r="T213" s="160"/>
      <c r="U213" s="160"/>
      <c r="V213" s="171" t="s">
        <v>535</v>
      </c>
      <c r="W213" s="171">
        <v>1</v>
      </c>
      <c r="X213" s="160"/>
      <c r="Y213" s="160">
        <v>611</v>
      </c>
      <c r="Z213" s="161" t="s">
        <v>603</v>
      </c>
      <c r="AA213" s="176">
        <v>3095</v>
      </c>
      <c r="AB213" s="176">
        <v>5467</v>
      </c>
      <c r="AC213" s="176">
        <v>8636</v>
      </c>
      <c r="AD213" s="178" t="s">
        <v>144</v>
      </c>
      <c r="AE213" s="150"/>
      <c r="AF213" s="150"/>
      <c r="AG213" s="150"/>
    </row>
    <row r="214" spans="1:33" s="151" customFormat="1" ht="179.25" customHeight="1">
      <c r="A214" s="593"/>
      <c r="B214" s="595"/>
      <c r="C214" s="996"/>
      <c r="D214" s="637"/>
      <c r="E214" s="161" t="s">
        <v>119</v>
      </c>
      <c r="F214" s="172">
        <v>38307</v>
      </c>
      <c r="G214" s="171">
        <v>511</v>
      </c>
      <c r="H214" s="161" t="s">
        <v>589</v>
      </c>
      <c r="I214" s="174" t="s">
        <v>593</v>
      </c>
      <c r="J214" s="174" t="s">
        <v>122</v>
      </c>
      <c r="K214" s="174" t="s">
        <v>243</v>
      </c>
      <c r="L214" s="174" t="s">
        <v>130</v>
      </c>
      <c r="M214" s="174" t="s">
        <v>599</v>
      </c>
      <c r="N214" s="163" t="s">
        <v>253</v>
      </c>
      <c r="O214" s="161" t="s">
        <v>56</v>
      </c>
      <c r="P214" s="264">
        <v>41927</v>
      </c>
      <c r="Q214" s="265">
        <v>2314</v>
      </c>
      <c r="R214" s="161" t="s">
        <v>455</v>
      </c>
      <c r="S214" s="163" t="s">
        <v>152</v>
      </c>
      <c r="T214" s="157"/>
      <c r="U214" s="157"/>
      <c r="V214" s="157"/>
      <c r="W214" s="157"/>
      <c r="X214" s="157"/>
      <c r="Y214" s="160">
        <v>612</v>
      </c>
      <c r="Z214" s="161" t="s">
        <v>165</v>
      </c>
      <c r="AA214" s="175">
        <v>46</v>
      </c>
      <c r="AB214" s="175">
        <v>0</v>
      </c>
      <c r="AC214" s="160">
        <v>0</v>
      </c>
      <c r="AD214" s="178" t="s">
        <v>587</v>
      </c>
      <c r="AE214" s="150"/>
      <c r="AF214" s="150"/>
      <c r="AG214" s="150"/>
    </row>
    <row r="215" spans="1:33" s="151" customFormat="1" ht="134.25" customHeight="1" hidden="1">
      <c r="A215" s="608"/>
      <c r="B215" s="609"/>
      <c r="C215" s="997"/>
      <c r="D215" s="607"/>
      <c r="E215" s="153" t="s">
        <v>119</v>
      </c>
      <c r="F215" s="154">
        <v>38307</v>
      </c>
      <c r="G215" s="155">
        <v>511</v>
      </c>
      <c r="H215" s="156" t="s">
        <v>589</v>
      </c>
      <c r="I215" s="159" t="s">
        <v>150</v>
      </c>
      <c r="J215" s="159" t="s">
        <v>177</v>
      </c>
      <c r="K215" s="159" t="s">
        <v>117</v>
      </c>
      <c r="L215" s="159" t="s">
        <v>118</v>
      </c>
      <c r="M215" s="159" t="s">
        <v>596</v>
      </c>
      <c r="N215" s="152" t="s">
        <v>205</v>
      </c>
      <c r="O215" s="153" t="s">
        <v>119</v>
      </c>
      <c r="P215" s="154">
        <v>38307</v>
      </c>
      <c r="Q215" s="155">
        <v>511</v>
      </c>
      <c r="R215" s="156" t="s">
        <v>589</v>
      </c>
      <c r="S215" s="164" t="s">
        <v>590</v>
      </c>
      <c r="T215" s="157"/>
      <c r="U215" s="157"/>
      <c r="V215" s="162"/>
      <c r="W215" s="157"/>
      <c r="X215" s="157"/>
      <c r="Y215" s="158">
        <v>321</v>
      </c>
      <c r="Z215" s="156" t="s">
        <v>179</v>
      </c>
      <c r="AA215" s="165">
        <v>0</v>
      </c>
      <c r="AB215" s="165">
        <v>0</v>
      </c>
      <c r="AC215" s="166">
        <v>0</v>
      </c>
      <c r="AD215" s="178" t="s">
        <v>180</v>
      </c>
      <c r="AE215" s="150"/>
      <c r="AF215" s="150"/>
      <c r="AG215" s="150"/>
    </row>
    <row r="216" spans="1:33" s="151" customFormat="1" ht="183.75" customHeight="1">
      <c r="A216" s="592">
        <v>758</v>
      </c>
      <c r="B216" s="594" t="s">
        <v>601</v>
      </c>
      <c r="C216" s="995" t="s">
        <v>592</v>
      </c>
      <c r="D216" s="606" t="s">
        <v>604</v>
      </c>
      <c r="E216" s="161" t="s">
        <v>119</v>
      </c>
      <c r="F216" s="172">
        <v>38307</v>
      </c>
      <c r="G216" s="171">
        <v>511</v>
      </c>
      <c r="H216" s="161" t="s">
        <v>589</v>
      </c>
      <c r="I216" s="174" t="s">
        <v>593</v>
      </c>
      <c r="J216" s="174" t="s">
        <v>122</v>
      </c>
      <c r="K216" s="174" t="s">
        <v>150</v>
      </c>
      <c r="L216" s="174" t="s">
        <v>130</v>
      </c>
      <c r="M216" s="174" t="s">
        <v>149</v>
      </c>
      <c r="N216" s="161" t="s">
        <v>229</v>
      </c>
      <c r="O216" s="163" t="s">
        <v>56</v>
      </c>
      <c r="P216" s="172">
        <v>41925</v>
      </c>
      <c r="Q216" s="177" t="s">
        <v>458</v>
      </c>
      <c r="R216" s="163" t="s">
        <v>254</v>
      </c>
      <c r="S216" s="190" t="s">
        <v>606</v>
      </c>
      <c r="T216" s="157"/>
      <c r="U216" s="157"/>
      <c r="V216" s="157"/>
      <c r="W216" s="157"/>
      <c r="X216" s="157"/>
      <c r="Y216" s="155">
        <v>611</v>
      </c>
      <c r="Z216" s="161" t="s">
        <v>603</v>
      </c>
      <c r="AA216" s="160">
        <v>5</v>
      </c>
      <c r="AB216" s="160">
        <v>5</v>
      </c>
      <c r="AC216" s="160">
        <v>5</v>
      </c>
      <c r="AD216" s="178" t="s">
        <v>144</v>
      </c>
      <c r="AE216" s="150"/>
      <c r="AF216" s="150"/>
      <c r="AG216" s="150"/>
    </row>
    <row r="217" spans="1:33" s="151" customFormat="1" ht="243" customHeight="1">
      <c r="A217" s="593"/>
      <c r="B217" s="595"/>
      <c r="C217" s="996"/>
      <c r="D217" s="637"/>
      <c r="E217" s="161" t="s">
        <v>119</v>
      </c>
      <c r="F217" s="172">
        <v>38307</v>
      </c>
      <c r="G217" s="171">
        <v>511</v>
      </c>
      <c r="H217" s="161" t="s">
        <v>589</v>
      </c>
      <c r="I217" s="174" t="s">
        <v>593</v>
      </c>
      <c r="J217" s="174" t="s">
        <v>122</v>
      </c>
      <c r="K217" s="174" t="s">
        <v>557</v>
      </c>
      <c r="L217" s="174" t="s">
        <v>172</v>
      </c>
      <c r="M217" s="174" t="s">
        <v>235</v>
      </c>
      <c r="N217" s="161" t="s">
        <v>236</v>
      </c>
      <c r="O217" s="163" t="s">
        <v>56</v>
      </c>
      <c r="P217" s="266">
        <v>41926</v>
      </c>
      <c r="Q217" s="258">
        <v>2297</v>
      </c>
      <c r="R217" s="255" t="s">
        <v>206</v>
      </c>
      <c r="S217" s="44" t="s">
        <v>237</v>
      </c>
      <c r="T217" s="157"/>
      <c r="U217" s="157"/>
      <c r="V217" s="157"/>
      <c r="W217" s="157"/>
      <c r="X217" s="157"/>
      <c r="Y217" s="160">
        <v>612</v>
      </c>
      <c r="Z217" s="161" t="s">
        <v>165</v>
      </c>
      <c r="AA217" s="176">
        <v>514</v>
      </c>
      <c r="AB217" s="176">
        <v>0</v>
      </c>
      <c r="AC217" s="176">
        <v>0</v>
      </c>
      <c r="AD217" s="178" t="s">
        <v>587</v>
      </c>
      <c r="AE217" s="150"/>
      <c r="AF217" s="150"/>
      <c r="AG217" s="150"/>
    </row>
    <row r="218" spans="1:33" s="151" customFormat="1" ht="141" customHeight="1">
      <c r="A218" s="593"/>
      <c r="B218" s="595"/>
      <c r="C218" s="996"/>
      <c r="D218" s="637"/>
      <c r="E218" s="606" t="s">
        <v>119</v>
      </c>
      <c r="F218" s="1014">
        <v>38307</v>
      </c>
      <c r="G218" s="1017">
        <v>511</v>
      </c>
      <c r="H218" s="606" t="s">
        <v>589</v>
      </c>
      <c r="I218" s="598" t="s">
        <v>593</v>
      </c>
      <c r="J218" s="598" t="s">
        <v>122</v>
      </c>
      <c r="K218" s="598" t="s">
        <v>243</v>
      </c>
      <c r="L218" s="598" t="s">
        <v>130</v>
      </c>
      <c r="M218" s="598" t="s">
        <v>594</v>
      </c>
      <c r="N218" s="606" t="s">
        <v>255</v>
      </c>
      <c r="O218" s="606" t="s">
        <v>56</v>
      </c>
      <c r="P218" s="875">
        <v>41927</v>
      </c>
      <c r="Q218" s="759">
        <v>2314</v>
      </c>
      <c r="R218" s="606" t="s">
        <v>455</v>
      </c>
      <c r="S218" s="507" t="s">
        <v>152</v>
      </c>
      <c r="T218" s="865"/>
      <c r="U218" s="865"/>
      <c r="V218" s="865"/>
      <c r="W218" s="865"/>
      <c r="X218" s="865"/>
      <c r="Y218" s="160">
        <v>611</v>
      </c>
      <c r="Z218" s="161" t="s">
        <v>603</v>
      </c>
      <c r="AA218" s="176">
        <v>26968</v>
      </c>
      <c r="AB218" s="176">
        <v>24567</v>
      </c>
      <c r="AC218" s="176">
        <v>24517</v>
      </c>
      <c r="AD218" s="178" t="s">
        <v>144</v>
      </c>
      <c r="AE218" s="150"/>
      <c r="AF218" s="150"/>
      <c r="AG218" s="150"/>
    </row>
    <row r="219" spans="1:33" s="151" customFormat="1" ht="57" customHeight="1">
      <c r="A219" s="593"/>
      <c r="B219" s="595"/>
      <c r="C219" s="996"/>
      <c r="D219" s="637"/>
      <c r="E219" s="637"/>
      <c r="F219" s="1015"/>
      <c r="G219" s="1018"/>
      <c r="H219" s="637"/>
      <c r="I219" s="638"/>
      <c r="J219" s="638"/>
      <c r="K219" s="638"/>
      <c r="L219" s="638"/>
      <c r="M219" s="638"/>
      <c r="N219" s="637"/>
      <c r="O219" s="637"/>
      <c r="P219" s="876"/>
      <c r="Q219" s="760"/>
      <c r="R219" s="637"/>
      <c r="S219" s="773"/>
      <c r="T219" s="866"/>
      <c r="U219" s="866"/>
      <c r="V219" s="866"/>
      <c r="W219" s="866"/>
      <c r="X219" s="866"/>
      <c r="Y219" s="160">
        <v>612</v>
      </c>
      <c r="Z219" s="161" t="s">
        <v>165</v>
      </c>
      <c r="AA219" s="176">
        <v>0</v>
      </c>
      <c r="AB219" s="176">
        <v>2333</v>
      </c>
      <c r="AC219" s="176">
        <v>2000</v>
      </c>
      <c r="AD219" s="178" t="s">
        <v>587</v>
      </c>
      <c r="AE219" s="150"/>
      <c r="AF219" s="150"/>
      <c r="AG219" s="150"/>
    </row>
    <row r="220" spans="1:33" s="151" customFormat="1" ht="143.25" customHeight="1">
      <c r="A220" s="593"/>
      <c r="B220" s="595"/>
      <c r="C220" s="996"/>
      <c r="D220" s="637"/>
      <c r="E220" s="607"/>
      <c r="F220" s="1016"/>
      <c r="G220" s="1019"/>
      <c r="H220" s="607"/>
      <c r="I220" s="532"/>
      <c r="J220" s="532"/>
      <c r="K220" s="532"/>
      <c r="L220" s="532"/>
      <c r="M220" s="532"/>
      <c r="N220" s="607"/>
      <c r="O220" s="607"/>
      <c r="P220" s="877"/>
      <c r="Q220" s="761"/>
      <c r="R220" s="607"/>
      <c r="S220" s="508"/>
      <c r="T220" s="867"/>
      <c r="U220" s="867"/>
      <c r="V220" s="867"/>
      <c r="W220" s="867"/>
      <c r="X220" s="867"/>
      <c r="Y220" s="160">
        <v>621</v>
      </c>
      <c r="Z220" s="161" t="s">
        <v>605</v>
      </c>
      <c r="AA220" s="176">
        <v>18516.6</v>
      </c>
      <c r="AB220" s="176">
        <v>3593.5</v>
      </c>
      <c r="AC220" s="176">
        <v>3636.5</v>
      </c>
      <c r="AD220" s="178" t="s">
        <v>144</v>
      </c>
      <c r="AE220" s="150"/>
      <c r="AF220" s="150"/>
      <c r="AG220" s="150"/>
    </row>
    <row r="221" spans="1:33" s="151" customFormat="1" ht="279" customHeight="1">
      <c r="A221" s="593"/>
      <c r="B221" s="595"/>
      <c r="C221" s="996"/>
      <c r="D221" s="637"/>
      <c r="E221" s="161" t="s">
        <v>119</v>
      </c>
      <c r="F221" s="172">
        <v>38307</v>
      </c>
      <c r="G221" s="171">
        <v>511</v>
      </c>
      <c r="H221" s="161" t="s">
        <v>589</v>
      </c>
      <c r="I221" s="174" t="s">
        <v>593</v>
      </c>
      <c r="J221" s="174" t="s">
        <v>122</v>
      </c>
      <c r="K221" s="174" t="s">
        <v>243</v>
      </c>
      <c r="L221" s="174" t="s">
        <v>130</v>
      </c>
      <c r="M221" s="174" t="s">
        <v>596</v>
      </c>
      <c r="N221" s="163" t="s">
        <v>256</v>
      </c>
      <c r="O221" s="161" t="s">
        <v>54</v>
      </c>
      <c r="P221" s="172">
        <v>38779</v>
      </c>
      <c r="Q221" s="171">
        <v>454</v>
      </c>
      <c r="R221" s="161" t="s">
        <v>607</v>
      </c>
      <c r="S221" s="163"/>
      <c r="T221" s="157"/>
      <c r="U221" s="157"/>
      <c r="V221" s="163" t="s">
        <v>535</v>
      </c>
      <c r="W221" s="157"/>
      <c r="X221" s="157"/>
      <c r="Y221" s="160">
        <v>612</v>
      </c>
      <c r="Z221" s="161" t="s">
        <v>165</v>
      </c>
      <c r="AA221" s="175">
        <v>136</v>
      </c>
      <c r="AB221" s="175">
        <v>136</v>
      </c>
      <c r="AC221" s="175">
        <v>136</v>
      </c>
      <c r="AD221" s="178" t="s">
        <v>587</v>
      </c>
      <c r="AE221" s="150"/>
      <c r="AF221" s="150"/>
      <c r="AG221" s="150"/>
    </row>
    <row r="222" spans="1:33" s="151" customFormat="1" ht="187.5" customHeight="1">
      <c r="A222" s="593"/>
      <c r="B222" s="595"/>
      <c r="C222" s="996"/>
      <c r="D222" s="637"/>
      <c r="E222" s="161" t="s">
        <v>119</v>
      </c>
      <c r="F222" s="172">
        <v>38307</v>
      </c>
      <c r="G222" s="171">
        <v>511</v>
      </c>
      <c r="H222" s="161" t="s">
        <v>589</v>
      </c>
      <c r="I222" s="174" t="s">
        <v>593</v>
      </c>
      <c r="J222" s="174" t="s">
        <v>122</v>
      </c>
      <c r="K222" s="174" t="s">
        <v>243</v>
      </c>
      <c r="L222" s="174" t="s">
        <v>130</v>
      </c>
      <c r="M222" s="174" t="s">
        <v>595</v>
      </c>
      <c r="N222" s="161" t="s">
        <v>248</v>
      </c>
      <c r="O222" s="161" t="s">
        <v>56</v>
      </c>
      <c r="P222" s="172">
        <v>41325</v>
      </c>
      <c r="Q222" s="171">
        <v>595</v>
      </c>
      <c r="R222" s="161" t="s">
        <v>588</v>
      </c>
      <c r="S222" s="163"/>
      <c r="T222" s="163"/>
      <c r="U222" s="163"/>
      <c r="V222" s="163">
        <v>1</v>
      </c>
      <c r="W222" s="163">
        <v>1</v>
      </c>
      <c r="X222" s="157"/>
      <c r="Y222" s="160">
        <v>611</v>
      </c>
      <c r="Z222" s="161" t="s">
        <v>603</v>
      </c>
      <c r="AA222" s="175">
        <v>8250</v>
      </c>
      <c r="AB222" s="175">
        <v>20180</v>
      </c>
      <c r="AC222" s="175">
        <v>31952</v>
      </c>
      <c r="AD222" s="178" t="s">
        <v>144</v>
      </c>
      <c r="AE222" s="150"/>
      <c r="AF222" s="150"/>
      <c r="AG222" s="150"/>
    </row>
    <row r="223" spans="1:33" s="151" customFormat="1" ht="78.75" customHeight="1">
      <c r="A223" s="593"/>
      <c r="B223" s="595"/>
      <c r="C223" s="996"/>
      <c r="D223" s="637"/>
      <c r="E223" s="705" t="s">
        <v>119</v>
      </c>
      <c r="F223" s="787">
        <v>38307</v>
      </c>
      <c r="G223" s="788">
        <v>511</v>
      </c>
      <c r="H223" s="705" t="s">
        <v>589</v>
      </c>
      <c r="I223" s="706" t="s">
        <v>593</v>
      </c>
      <c r="J223" s="706" t="s">
        <v>184</v>
      </c>
      <c r="K223" s="706" t="s">
        <v>243</v>
      </c>
      <c r="L223" s="706" t="s">
        <v>130</v>
      </c>
      <c r="M223" s="706" t="s">
        <v>176</v>
      </c>
      <c r="N223" s="628" t="s">
        <v>257</v>
      </c>
      <c r="O223" s="705" t="s">
        <v>56</v>
      </c>
      <c r="P223" s="874">
        <v>41927</v>
      </c>
      <c r="Q223" s="853">
        <v>2314</v>
      </c>
      <c r="R223" s="606" t="s">
        <v>455</v>
      </c>
      <c r="S223" s="507" t="s">
        <v>152</v>
      </c>
      <c r="T223" s="628"/>
      <c r="U223" s="628"/>
      <c r="V223" s="631"/>
      <c r="W223" s="774"/>
      <c r="X223" s="774"/>
      <c r="Y223" s="160">
        <v>111</v>
      </c>
      <c r="Z223" s="161" t="s">
        <v>159</v>
      </c>
      <c r="AA223" s="175">
        <v>4125</v>
      </c>
      <c r="AB223" s="175">
        <v>4125</v>
      </c>
      <c r="AC223" s="176">
        <v>4125</v>
      </c>
      <c r="AD223" s="178" t="s">
        <v>548</v>
      </c>
      <c r="AE223" s="150"/>
      <c r="AF223" s="150"/>
      <c r="AG223" s="150"/>
    </row>
    <row r="224" spans="1:33" s="151" customFormat="1" ht="84" customHeight="1">
      <c r="A224" s="593"/>
      <c r="B224" s="595"/>
      <c r="C224" s="996"/>
      <c r="D224" s="637"/>
      <c r="E224" s="705"/>
      <c r="F224" s="787"/>
      <c r="G224" s="788"/>
      <c r="H224" s="705"/>
      <c r="I224" s="706"/>
      <c r="J224" s="706"/>
      <c r="K224" s="706"/>
      <c r="L224" s="706"/>
      <c r="M224" s="706"/>
      <c r="N224" s="628"/>
      <c r="O224" s="705"/>
      <c r="P224" s="874"/>
      <c r="Q224" s="853"/>
      <c r="R224" s="637"/>
      <c r="S224" s="773"/>
      <c r="T224" s="628"/>
      <c r="U224" s="628"/>
      <c r="V224" s="631"/>
      <c r="W224" s="774"/>
      <c r="X224" s="774"/>
      <c r="Y224" s="160">
        <v>112</v>
      </c>
      <c r="Z224" s="161" t="s">
        <v>597</v>
      </c>
      <c r="AA224" s="175">
        <v>2</v>
      </c>
      <c r="AB224" s="175">
        <v>2</v>
      </c>
      <c r="AC224" s="160">
        <v>2</v>
      </c>
      <c r="AD224" s="178" t="s">
        <v>548</v>
      </c>
      <c r="AE224" s="150"/>
      <c r="AF224" s="150"/>
      <c r="AG224" s="150"/>
    </row>
    <row r="225" spans="1:33" s="151" customFormat="1" ht="81.75" customHeight="1">
      <c r="A225" s="593"/>
      <c r="B225" s="595"/>
      <c r="C225" s="996"/>
      <c r="D225" s="637"/>
      <c r="E225" s="705"/>
      <c r="F225" s="787"/>
      <c r="G225" s="788"/>
      <c r="H225" s="705"/>
      <c r="I225" s="706"/>
      <c r="J225" s="706"/>
      <c r="K225" s="706"/>
      <c r="L225" s="706"/>
      <c r="M225" s="706"/>
      <c r="N225" s="628"/>
      <c r="O225" s="705"/>
      <c r="P225" s="874"/>
      <c r="Q225" s="853"/>
      <c r="R225" s="607"/>
      <c r="S225" s="508"/>
      <c r="T225" s="628"/>
      <c r="U225" s="628"/>
      <c r="V225" s="631"/>
      <c r="W225" s="774"/>
      <c r="X225" s="774"/>
      <c r="Y225" s="160">
        <v>244</v>
      </c>
      <c r="Z225" s="161" t="s">
        <v>160</v>
      </c>
      <c r="AA225" s="175">
        <v>706</v>
      </c>
      <c r="AB225" s="175">
        <v>706</v>
      </c>
      <c r="AC225" s="160">
        <v>706</v>
      </c>
      <c r="AD225" s="178" t="s">
        <v>586</v>
      </c>
      <c r="AE225" s="150"/>
      <c r="AF225" s="150"/>
      <c r="AG225" s="150"/>
    </row>
    <row r="226" spans="1:33" s="151" customFormat="1" ht="300" customHeight="1">
      <c r="A226" s="608"/>
      <c r="B226" s="609"/>
      <c r="C226" s="997"/>
      <c r="D226" s="607"/>
      <c r="E226" s="161" t="s">
        <v>119</v>
      </c>
      <c r="F226" s="172">
        <v>38307</v>
      </c>
      <c r="G226" s="171">
        <v>508</v>
      </c>
      <c r="H226" s="161" t="s">
        <v>120</v>
      </c>
      <c r="I226" s="174" t="s">
        <v>150</v>
      </c>
      <c r="J226" s="174" t="s">
        <v>177</v>
      </c>
      <c r="K226" s="174" t="s">
        <v>243</v>
      </c>
      <c r="L226" s="174" t="s">
        <v>130</v>
      </c>
      <c r="M226" s="174" t="s">
        <v>596</v>
      </c>
      <c r="N226" s="163" t="s">
        <v>249</v>
      </c>
      <c r="O226" s="161" t="s">
        <v>54</v>
      </c>
      <c r="P226" s="172">
        <v>38779</v>
      </c>
      <c r="Q226" s="171">
        <v>454</v>
      </c>
      <c r="R226" s="161" t="s">
        <v>607</v>
      </c>
      <c r="S226" s="251"/>
      <c r="T226" s="163"/>
      <c r="U226" s="163"/>
      <c r="V226" s="179" t="s">
        <v>535</v>
      </c>
      <c r="W226" s="157"/>
      <c r="X226" s="157"/>
      <c r="Y226" s="160">
        <v>321</v>
      </c>
      <c r="Z226" s="161" t="s">
        <v>179</v>
      </c>
      <c r="AA226" s="175">
        <v>14</v>
      </c>
      <c r="AB226" s="175">
        <v>14</v>
      </c>
      <c r="AC226" s="175">
        <v>14</v>
      </c>
      <c r="AD226" s="178" t="s">
        <v>180</v>
      </c>
      <c r="AE226" s="150"/>
      <c r="AF226" s="150"/>
      <c r="AG226" s="150"/>
    </row>
    <row r="227" spans="1:33" s="151" customFormat="1" ht="138.75" customHeight="1">
      <c r="A227" s="998" t="s">
        <v>600</v>
      </c>
      <c r="B227" s="992" t="s">
        <v>601</v>
      </c>
      <c r="C227" s="992" t="s">
        <v>598</v>
      </c>
      <c r="D227" s="631" t="s">
        <v>207</v>
      </c>
      <c r="E227" s="705" t="s">
        <v>119</v>
      </c>
      <c r="F227" s="787">
        <v>38307</v>
      </c>
      <c r="G227" s="788">
        <v>511</v>
      </c>
      <c r="H227" s="705" t="s">
        <v>589</v>
      </c>
      <c r="I227" s="706" t="s">
        <v>593</v>
      </c>
      <c r="J227" s="706" t="s">
        <v>122</v>
      </c>
      <c r="K227" s="706" t="s">
        <v>243</v>
      </c>
      <c r="L227" s="706" t="s">
        <v>130</v>
      </c>
      <c r="M227" s="706" t="s">
        <v>594</v>
      </c>
      <c r="N227" s="705" t="s">
        <v>255</v>
      </c>
      <c r="O227" s="606" t="s">
        <v>56</v>
      </c>
      <c r="P227" s="875">
        <v>41927</v>
      </c>
      <c r="Q227" s="759">
        <v>2314</v>
      </c>
      <c r="R227" s="606" t="s">
        <v>455</v>
      </c>
      <c r="S227" s="507" t="s">
        <v>152</v>
      </c>
      <c r="T227" s="774"/>
      <c r="U227" s="774"/>
      <c r="V227" s="774"/>
      <c r="W227" s="774"/>
      <c r="X227" s="774"/>
      <c r="Y227" s="160">
        <v>611</v>
      </c>
      <c r="Z227" s="161" t="s">
        <v>603</v>
      </c>
      <c r="AA227" s="176">
        <v>7021.2</v>
      </c>
      <c r="AB227" s="176">
        <v>7021.2</v>
      </c>
      <c r="AC227" s="176">
        <v>7071.2</v>
      </c>
      <c r="AD227" s="178" t="s">
        <v>144</v>
      </c>
      <c r="AE227" s="150"/>
      <c r="AF227" s="150"/>
      <c r="AG227" s="150"/>
    </row>
    <row r="228" spans="1:33" s="151" customFormat="1" ht="65.25" customHeight="1">
      <c r="A228" s="998"/>
      <c r="B228" s="992"/>
      <c r="C228" s="992"/>
      <c r="D228" s="631"/>
      <c r="E228" s="705"/>
      <c r="F228" s="787"/>
      <c r="G228" s="788"/>
      <c r="H228" s="705"/>
      <c r="I228" s="706"/>
      <c r="J228" s="706"/>
      <c r="K228" s="706"/>
      <c r="L228" s="706"/>
      <c r="M228" s="706"/>
      <c r="N228" s="705"/>
      <c r="O228" s="607"/>
      <c r="P228" s="877"/>
      <c r="Q228" s="761"/>
      <c r="R228" s="607"/>
      <c r="S228" s="508"/>
      <c r="T228" s="774"/>
      <c r="U228" s="774"/>
      <c r="V228" s="774"/>
      <c r="W228" s="774"/>
      <c r="X228" s="774"/>
      <c r="Y228" s="160">
        <v>612</v>
      </c>
      <c r="Z228" s="161" t="s">
        <v>165</v>
      </c>
      <c r="AA228" s="176">
        <v>0</v>
      </c>
      <c r="AB228" s="176">
        <v>0</v>
      </c>
      <c r="AC228" s="176">
        <v>333</v>
      </c>
      <c r="AD228" s="178" t="s">
        <v>587</v>
      </c>
      <c r="AE228" s="150"/>
      <c r="AF228" s="150"/>
      <c r="AG228" s="150"/>
    </row>
    <row r="229" spans="1:33" s="151" customFormat="1" ht="203.25" customHeight="1" thickBot="1">
      <c r="A229" s="999"/>
      <c r="B229" s="993"/>
      <c r="C229" s="993"/>
      <c r="D229" s="994"/>
      <c r="E229" s="182" t="s">
        <v>119</v>
      </c>
      <c r="F229" s="183">
        <v>38307</v>
      </c>
      <c r="G229" s="184">
        <v>511</v>
      </c>
      <c r="H229" s="182" t="s">
        <v>589</v>
      </c>
      <c r="I229" s="185" t="s">
        <v>593</v>
      </c>
      <c r="J229" s="185" t="s">
        <v>122</v>
      </c>
      <c r="K229" s="185" t="s">
        <v>243</v>
      </c>
      <c r="L229" s="185" t="s">
        <v>130</v>
      </c>
      <c r="M229" s="185" t="s">
        <v>595</v>
      </c>
      <c r="N229" s="186" t="s">
        <v>258</v>
      </c>
      <c r="O229" s="182" t="s">
        <v>56</v>
      </c>
      <c r="P229" s="183">
        <v>41325</v>
      </c>
      <c r="Q229" s="184">
        <v>595</v>
      </c>
      <c r="R229" s="182" t="s">
        <v>588</v>
      </c>
      <c r="S229" s="186"/>
      <c r="T229" s="186"/>
      <c r="U229" s="186"/>
      <c r="V229" s="186">
        <v>1</v>
      </c>
      <c r="W229" s="186">
        <v>1</v>
      </c>
      <c r="X229" s="167"/>
      <c r="Y229" s="187">
        <v>611</v>
      </c>
      <c r="Z229" s="182" t="s">
        <v>603</v>
      </c>
      <c r="AA229" s="188">
        <v>1458</v>
      </c>
      <c r="AB229" s="188">
        <v>2560</v>
      </c>
      <c r="AC229" s="188">
        <v>4146</v>
      </c>
      <c r="AD229" s="189" t="s">
        <v>144</v>
      </c>
      <c r="AE229" s="150"/>
      <c r="AF229" s="150"/>
      <c r="AG229" s="150"/>
    </row>
    <row r="230" spans="1:33" s="151" customFormat="1" ht="30" customHeight="1">
      <c r="A230" s="817">
        <v>766</v>
      </c>
      <c r="B230" s="802" t="s">
        <v>316</v>
      </c>
      <c r="C230" s="802" t="s">
        <v>146</v>
      </c>
      <c r="D230" s="804" t="s">
        <v>142</v>
      </c>
      <c r="E230" s="700"/>
      <c r="F230" s="700"/>
      <c r="G230" s="700"/>
      <c r="H230" s="700"/>
      <c r="I230" s="700"/>
      <c r="J230" s="700"/>
      <c r="K230" s="700"/>
      <c r="L230" s="700"/>
      <c r="M230" s="700"/>
      <c r="N230" s="700"/>
      <c r="O230" s="700"/>
      <c r="P230" s="700"/>
      <c r="Q230" s="700"/>
      <c r="R230" s="700"/>
      <c r="S230" s="700"/>
      <c r="T230" s="700"/>
      <c r="U230" s="700"/>
      <c r="V230" s="700"/>
      <c r="W230" s="700"/>
      <c r="X230" s="700"/>
      <c r="Y230" s="700"/>
      <c r="Z230" s="700"/>
      <c r="AA230" s="860">
        <f>AA233</f>
        <v>13995.1</v>
      </c>
      <c r="AB230" s="860">
        <f>AB233</f>
        <v>13995.1</v>
      </c>
      <c r="AC230" s="860">
        <f>AC233</f>
        <v>13995.1</v>
      </c>
      <c r="AD230" s="700"/>
      <c r="AE230" s="150"/>
      <c r="AF230" s="150"/>
      <c r="AG230" s="150"/>
    </row>
    <row r="231" spans="1:33" s="151" customFormat="1" ht="30" customHeight="1">
      <c r="A231" s="818"/>
      <c r="B231" s="803"/>
      <c r="C231" s="803"/>
      <c r="D231" s="805"/>
      <c r="E231" s="701"/>
      <c r="F231" s="701"/>
      <c r="G231" s="701"/>
      <c r="H231" s="701"/>
      <c r="I231" s="701"/>
      <c r="J231" s="701"/>
      <c r="K231" s="701"/>
      <c r="L231" s="701"/>
      <c r="M231" s="701"/>
      <c r="N231" s="701"/>
      <c r="O231" s="701"/>
      <c r="P231" s="701"/>
      <c r="Q231" s="701"/>
      <c r="R231" s="701"/>
      <c r="S231" s="701"/>
      <c r="T231" s="701"/>
      <c r="U231" s="701"/>
      <c r="V231" s="701"/>
      <c r="W231" s="701"/>
      <c r="X231" s="701"/>
      <c r="Y231" s="701"/>
      <c r="Z231" s="701"/>
      <c r="AA231" s="861"/>
      <c r="AB231" s="861"/>
      <c r="AC231" s="861"/>
      <c r="AD231" s="701"/>
      <c r="AE231" s="150"/>
      <c r="AF231" s="150"/>
      <c r="AG231" s="150"/>
    </row>
    <row r="232" spans="1:33" s="151" customFormat="1" ht="44.25" customHeight="1">
      <c r="A232" s="818"/>
      <c r="B232" s="803"/>
      <c r="C232" s="803"/>
      <c r="D232" s="481" t="s">
        <v>325</v>
      </c>
      <c r="E232" s="435"/>
      <c r="F232" s="435"/>
      <c r="G232" s="435"/>
      <c r="H232" s="435"/>
      <c r="I232" s="482"/>
      <c r="J232" s="482"/>
      <c r="K232" s="482"/>
      <c r="L232" s="482"/>
      <c r="M232" s="482"/>
      <c r="N232" s="435"/>
      <c r="O232" s="435"/>
      <c r="P232" s="435"/>
      <c r="Q232" s="435"/>
      <c r="R232" s="435"/>
      <c r="S232" s="435"/>
      <c r="T232" s="435"/>
      <c r="U232" s="435"/>
      <c r="V232" s="435"/>
      <c r="W232" s="435"/>
      <c r="X232" s="435"/>
      <c r="Y232" s="435"/>
      <c r="Z232" s="435"/>
      <c r="AA232" s="483">
        <v>0</v>
      </c>
      <c r="AB232" s="483">
        <v>0</v>
      </c>
      <c r="AC232" s="483">
        <v>0</v>
      </c>
      <c r="AD232" s="435"/>
      <c r="AE232" s="150"/>
      <c r="AF232" s="150"/>
      <c r="AG232" s="150"/>
    </row>
    <row r="233" spans="1:33" s="151" customFormat="1" ht="30" customHeight="1">
      <c r="A233" s="818"/>
      <c r="B233" s="803"/>
      <c r="C233" s="803"/>
      <c r="D233" s="481" t="s">
        <v>156</v>
      </c>
      <c r="E233" s="484"/>
      <c r="F233" s="484"/>
      <c r="G233" s="484"/>
      <c r="H233" s="435"/>
      <c r="I233" s="482"/>
      <c r="J233" s="482"/>
      <c r="K233" s="482"/>
      <c r="L233" s="482"/>
      <c r="M233" s="482"/>
      <c r="N233" s="435"/>
      <c r="O233" s="435"/>
      <c r="P233" s="435"/>
      <c r="Q233" s="435"/>
      <c r="R233" s="435"/>
      <c r="S233" s="435"/>
      <c r="T233" s="435"/>
      <c r="U233" s="435"/>
      <c r="V233" s="435"/>
      <c r="W233" s="435"/>
      <c r="X233" s="435"/>
      <c r="Y233" s="435"/>
      <c r="Z233" s="435"/>
      <c r="AA233" s="483">
        <f>SUM(AA234:AA241)</f>
        <v>13995.1</v>
      </c>
      <c r="AB233" s="483">
        <f>SUM(AB234:AB241)</f>
        <v>13995.1</v>
      </c>
      <c r="AC233" s="483">
        <f>SUM(AC234:AC241)</f>
        <v>13995.1</v>
      </c>
      <c r="AD233" s="435"/>
      <c r="AE233" s="150"/>
      <c r="AF233" s="150"/>
      <c r="AG233" s="150"/>
    </row>
    <row r="234" spans="1:33" s="151" customFormat="1" ht="203.25" customHeight="1">
      <c r="A234" s="806">
        <v>766</v>
      </c>
      <c r="B234" s="808" t="s">
        <v>316</v>
      </c>
      <c r="C234" s="808" t="s">
        <v>622</v>
      </c>
      <c r="D234" s="810" t="s">
        <v>298</v>
      </c>
      <c r="E234" s="219" t="s">
        <v>119</v>
      </c>
      <c r="F234" s="267">
        <v>39350</v>
      </c>
      <c r="G234" s="221">
        <v>442</v>
      </c>
      <c r="H234" s="219" t="s">
        <v>128</v>
      </c>
      <c r="I234" s="222" t="s">
        <v>122</v>
      </c>
      <c r="J234" s="222" t="s">
        <v>558</v>
      </c>
      <c r="K234" s="222" t="s">
        <v>259</v>
      </c>
      <c r="L234" s="222" t="s">
        <v>130</v>
      </c>
      <c r="M234" s="222" t="s">
        <v>131</v>
      </c>
      <c r="N234" s="219" t="s">
        <v>260</v>
      </c>
      <c r="O234" s="219" t="s">
        <v>119</v>
      </c>
      <c r="P234" s="220">
        <v>37432</v>
      </c>
      <c r="Q234" s="221">
        <v>58</v>
      </c>
      <c r="R234" s="219" t="s">
        <v>317</v>
      </c>
      <c r="S234" s="223" t="s">
        <v>152</v>
      </c>
      <c r="T234" s="223"/>
      <c r="U234" s="223"/>
      <c r="V234" s="223"/>
      <c r="W234" s="223"/>
      <c r="X234" s="223"/>
      <c r="Y234" s="224">
        <v>121</v>
      </c>
      <c r="Z234" s="219" t="s">
        <v>163</v>
      </c>
      <c r="AA234" s="225">
        <v>9001.4</v>
      </c>
      <c r="AB234" s="225">
        <v>9529</v>
      </c>
      <c r="AC234" s="225">
        <v>9529</v>
      </c>
      <c r="AD234" s="219" t="s">
        <v>548</v>
      </c>
      <c r="AE234" s="150"/>
      <c r="AF234" s="150"/>
      <c r="AG234" s="150"/>
    </row>
    <row r="235" spans="1:33" s="151" customFormat="1" ht="99.75" customHeight="1">
      <c r="A235" s="807"/>
      <c r="B235" s="809"/>
      <c r="C235" s="809"/>
      <c r="D235" s="811"/>
      <c r="E235" s="606" t="s">
        <v>119</v>
      </c>
      <c r="F235" s="800">
        <v>40141</v>
      </c>
      <c r="G235" s="778">
        <v>921</v>
      </c>
      <c r="H235" s="709" t="s">
        <v>127</v>
      </c>
      <c r="I235" s="755" t="s">
        <v>122</v>
      </c>
      <c r="J235" s="755" t="s">
        <v>558</v>
      </c>
      <c r="K235" s="755" t="s">
        <v>259</v>
      </c>
      <c r="L235" s="755" t="s">
        <v>130</v>
      </c>
      <c r="M235" s="755" t="s">
        <v>132</v>
      </c>
      <c r="N235" s="753" t="s">
        <v>208</v>
      </c>
      <c r="O235" s="753" t="s">
        <v>119</v>
      </c>
      <c r="P235" s="766">
        <f>P234</f>
        <v>37432</v>
      </c>
      <c r="Q235" s="776">
        <v>58</v>
      </c>
      <c r="R235" s="775" t="str">
        <f>R234</f>
        <v>Об утверждении  Положения о Комитете по управлению муниципальным имуществом администрации округа Муром</v>
      </c>
      <c r="S235" s="771" t="s">
        <v>152</v>
      </c>
      <c r="T235" s="771"/>
      <c r="U235" s="771"/>
      <c r="V235" s="771"/>
      <c r="W235" s="771"/>
      <c r="X235" s="771"/>
      <c r="Y235" s="224">
        <v>244</v>
      </c>
      <c r="Z235" s="219" t="s">
        <v>160</v>
      </c>
      <c r="AA235" s="268">
        <v>877.1</v>
      </c>
      <c r="AB235" s="268">
        <v>877.1</v>
      </c>
      <c r="AC235" s="268">
        <v>877.1</v>
      </c>
      <c r="AD235" s="219" t="s">
        <v>134</v>
      </c>
      <c r="AE235" s="150"/>
      <c r="AF235" s="150"/>
      <c r="AG235" s="150"/>
    </row>
    <row r="236" spans="1:33" s="151" customFormat="1" ht="90.75" customHeight="1">
      <c r="A236" s="807"/>
      <c r="B236" s="809"/>
      <c r="C236" s="809"/>
      <c r="D236" s="811"/>
      <c r="E236" s="637"/>
      <c r="F236" s="801"/>
      <c r="G236" s="779"/>
      <c r="H236" s="777"/>
      <c r="I236" s="755"/>
      <c r="J236" s="755"/>
      <c r="K236" s="755"/>
      <c r="L236" s="755"/>
      <c r="M236" s="755"/>
      <c r="N236" s="753"/>
      <c r="O236" s="753"/>
      <c r="P236" s="766"/>
      <c r="Q236" s="776"/>
      <c r="R236" s="775"/>
      <c r="S236" s="771"/>
      <c r="T236" s="771"/>
      <c r="U236" s="771"/>
      <c r="V236" s="771"/>
      <c r="W236" s="771"/>
      <c r="X236" s="771"/>
      <c r="Y236" s="224">
        <v>851</v>
      </c>
      <c r="Z236" s="219" t="s">
        <v>164</v>
      </c>
      <c r="AA236" s="268">
        <v>1</v>
      </c>
      <c r="AB236" s="268">
        <v>1</v>
      </c>
      <c r="AC236" s="268">
        <v>1</v>
      </c>
      <c r="AD236" s="219" t="s">
        <v>135</v>
      </c>
      <c r="AE236" s="150"/>
      <c r="AF236" s="150"/>
      <c r="AG236" s="150"/>
    </row>
    <row r="237" spans="1:33" s="151" customFormat="1" ht="282.75" customHeight="1">
      <c r="A237" s="807"/>
      <c r="B237" s="809"/>
      <c r="C237" s="809"/>
      <c r="D237" s="811"/>
      <c r="E237" s="37" t="s">
        <v>774</v>
      </c>
      <c r="F237" s="173">
        <v>40715</v>
      </c>
      <c r="G237" s="168">
        <v>1789</v>
      </c>
      <c r="H237" s="396" t="s">
        <v>775</v>
      </c>
      <c r="I237" s="235" t="s">
        <v>122</v>
      </c>
      <c r="J237" s="235" t="s">
        <v>558</v>
      </c>
      <c r="K237" s="235" t="s">
        <v>259</v>
      </c>
      <c r="L237" s="235" t="s">
        <v>130</v>
      </c>
      <c r="M237" s="235" t="s">
        <v>711</v>
      </c>
      <c r="N237" s="44" t="s">
        <v>772</v>
      </c>
      <c r="O237" s="80" t="s">
        <v>140</v>
      </c>
      <c r="P237" s="301">
        <v>41927</v>
      </c>
      <c r="Q237" s="289">
        <v>2316</v>
      </c>
      <c r="R237" s="289" t="s">
        <v>209</v>
      </c>
      <c r="S237" s="227" t="s">
        <v>152</v>
      </c>
      <c r="T237" s="221"/>
      <c r="U237" s="221"/>
      <c r="V237" s="221"/>
      <c r="W237" s="221"/>
      <c r="X237" s="221"/>
      <c r="Y237" s="224">
        <v>831</v>
      </c>
      <c r="Z237" s="44" t="s">
        <v>773</v>
      </c>
      <c r="AA237" s="268">
        <v>77</v>
      </c>
      <c r="AB237" s="268"/>
      <c r="AC237" s="268"/>
      <c r="AD237" s="44" t="s">
        <v>715</v>
      </c>
      <c r="AE237" s="150"/>
      <c r="AF237" s="150"/>
      <c r="AG237" s="150"/>
    </row>
    <row r="238" spans="1:33" s="151" customFormat="1" ht="178.5" customHeight="1">
      <c r="A238" s="807"/>
      <c r="B238" s="809"/>
      <c r="C238" s="809"/>
      <c r="D238" s="811"/>
      <c r="E238" s="219" t="s">
        <v>119</v>
      </c>
      <c r="F238" s="226">
        <v>37558</v>
      </c>
      <c r="G238" s="219">
        <v>109</v>
      </c>
      <c r="H238" s="219" t="s">
        <v>318</v>
      </c>
      <c r="I238" s="222" t="s">
        <v>122</v>
      </c>
      <c r="J238" s="222" t="s">
        <v>558</v>
      </c>
      <c r="K238" s="222" t="s">
        <v>259</v>
      </c>
      <c r="L238" s="222" t="s">
        <v>130</v>
      </c>
      <c r="M238" s="222" t="s">
        <v>319</v>
      </c>
      <c r="N238" s="219" t="s">
        <v>264</v>
      </c>
      <c r="O238" s="80" t="s">
        <v>140</v>
      </c>
      <c r="P238" s="301">
        <v>41927</v>
      </c>
      <c r="Q238" s="289">
        <v>2316</v>
      </c>
      <c r="R238" s="289" t="s">
        <v>209</v>
      </c>
      <c r="S238" s="227" t="s">
        <v>152</v>
      </c>
      <c r="T238" s="227"/>
      <c r="U238" s="227"/>
      <c r="V238" s="227"/>
      <c r="W238" s="227"/>
      <c r="X238" s="227"/>
      <c r="Y238" s="224">
        <v>852</v>
      </c>
      <c r="Z238" s="219" t="s">
        <v>166</v>
      </c>
      <c r="AA238" s="225">
        <v>51</v>
      </c>
      <c r="AB238" s="225">
        <v>70</v>
      </c>
      <c r="AC238" s="225">
        <v>70</v>
      </c>
      <c r="AD238" s="219" t="s">
        <v>135</v>
      </c>
      <c r="AE238" s="150"/>
      <c r="AF238" s="150"/>
      <c r="AG238" s="150"/>
    </row>
    <row r="239" spans="1:33" s="151" customFormat="1" ht="237" customHeight="1">
      <c r="A239" s="807"/>
      <c r="B239" s="809"/>
      <c r="C239" s="809"/>
      <c r="D239" s="811"/>
      <c r="E239" s="219" t="s">
        <v>119</v>
      </c>
      <c r="F239" s="253">
        <v>37558</v>
      </c>
      <c r="G239" s="252">
        <v>109</v>
      </c>
      <c r="H239" s="219" t="s">
        <v>318</v>
      </c>
      <c r="I239" s="222" t="s">
        <v>122</v>
      </c>
      <c r="J239" s="222" t="s">
        <v>558</v>
      </c>
      <c r="K239" s="222" t="s">
        <v>259</v>
      </c>
      <c r="L239" s="222" t="s">
        <v>130</v>
      </c>
      <c r="M239" s="222" t="s">
        <v>320</v>
      </c>
      <c r="N239" s="219" t="s">
        <v>445</v>
      </c>
      <c r="O239" s="250" t="s">
        <v>140</v>
      </c>
      <c r="P239" s="302">
        <v>41927</v>
      </c>
      <c r="Q239" s="303">
        <v>2316</v>
      </c>
      <c r="R239" s="303" t="s">
        <v>265</v>
      </c>
      <c r="S239" s="221" t="s">
        <v>152</v>
      </c>
      <c r="T239" s="221"/>
      <c r="U239" s="221"/>
      <c r="V239" s="221"/>
      <c r="W239" s="221"/>
      <c r="X239" s="221"/>
      <c r="Y239" s="224">
        <v>244</v>
      </c>
      <c r="Z239" s="219" t="s">
        <v>160</v>
      </c>
      <c r="AA239" s="268">
        <v>1357.6</v>
      </c>
      <c r="AB239" s="268">
        <v>888</v>
      </c>
      <c r="AC239" s="268">
        <v>888</v>
      </c>
      <c r="AD239" s="219" t="s">
        <v>321</v>
      </c>
      <c r="AE239" s="150"/>
      <c r="AF239" s="150"/>
      <c r="AG239" s="150"/>
    </row>
    <row r="240" spans="1:33" s="151" customFormat="1" ht="163.5" customHeight="1">
      <c r="A240" s="749">
        <v>766</v>
      </c>
      <c r="B240" s="751" t="s">
        <v>316</v>
      </c>
      <c r="C240" s="751" t="s">
        <v>583</v>
      </c>
      <c r="D240" s="753" t="s">
        <v>421</v>
      </c>
      <c r="E240" s="753" t="s">
        <v>56</v>
      </c>
      <c r="F240" s="766">
        <v>40805</v>
      </c>
      <c r="G240" s="771">
        <v>2584</v>
      </c>
      <c r="H240" s="753" t="s">
        <v>322</v>
      </c>
      <c r="I240" s="755" t="s">
        <v>184</v>
      </c>
      <c r="J240" s="755" t="s">
        <v>584</v>
      </c>
      <c r="K240" s="755" t="s">
        <v>560</v>
      </c>
      <c r="L240" s="755" t="s">
        <v>130</v>
      </c>
      <c r="M240" s="755" t="s">
        <v>323</v>
      </c>
      <c r="N240" s="753" t="s">
        <v>261</v>
      </c>
      <c r="O240" s="739" t="s">
        <v>140</v>
      </c>
      <c r="P240" s="727">
        <v>41926</v>
      </c>
      <c r="Q240" s="736">
        <v>2293</v>
      </c>
      <c r="R240" s="734" t="s">
        <v>262</v>
      </c>
      <c r="S240" s="618" t="s">
        <v>263</v>
      </c>
      <c r="T240" s="620"/>
      <c r="U240" s="620"/>
      <c r="V240" s="620"/>
      <c r="W240" s="620"/>
      <c r="X240" s="620"/>
      <c r="Y240" s="224">
        <v>611</v>
      </c>
      <c r="Z240" s="219" t="s">
        <v>324</v>
      </c>
      <c r="AA240" s="268">
        <v>1889</v>
      </c>
      <c r="AB240" s="268">
        <v>1889</v>
      </c>
      <c r="AC240" s="268">
        <v>1889</v>
      </c>
      <c r="AD240" s="219" t="s">
        <v>144</v>
      </c>
      <c r="AE240" s="150"/>
      <c r="AF240" s="150"/>
      <c r="AG240" s="150"/>
    </row>
    <row r="241" spans="1:33" s="151" customFormat="1" ht="135" customHeight="1" thickBot="1">
      <c r="A241" s="750"/>
      <c r="B241" s="752"/>
      <c r="C241" s="752"/>
      <c r="D241" s="754"/>
      <c r="E241" s="754"/>
      <c r="F241" s="767"/>
      <c r="G241" s="772"/>
      <c r="H241" s="754"/>
      <c r="I241" s="756"/>
      <c r="J241" s="756"/>
      <c r="K241" s="756"/>
      <c r="L241" s="756"/>
      <c r="M241" s="756"/>
      <c r="N241" s="754"/>
      <c r="O241" s="741"/>
      <c r="P241" s="728"/>
      <c r="Q241" s="737"/>
      <c r="R241" s="735"/>
      <c r="S241" s="619"/>
      <c r="T241" s="621"/>
      <c r="U241" s="621"/>
      <c r="V241" s="621"/>
      <c r="W241" s="621"/>
      <c r="X241" s="621"/>
      <c r="Y241" s="228">
        <v>612</v>
      </c>
      <c r="Z241" s="229" t="s">
        <v>162</v>
      </c>
      <c r="AA241" s="269">
        <v>741</v>
      </c>
      <c r="AB241" s="269">
        <v>741</v>
      </c>
      <c r="AC241" s="269">
        <v>741</v>
      </c>
      <c r="AD241" s="229" t="s">
        <v>136</v>
      </c>
      <c r="AE241" s="150"/>
      <c r="AF241" s="150"/>
      <c r="AG241" s="150"/>
    </row>
    <row r="242" spans="1:33" s="151" customFormat="1" ht="41.25" customHeight="1">
      <c r="A242" s="812">
        <v>767</v>
      </c>
      <c r="B242" s="812" t="s">
        <v>575</v>
      </c>
      <c r="C242" s="812" t="s">
        <v>146</v>
      </c>
      <c r="D242" s="430" t="s">
        <v>142</v>
      </c>
      <c r="E242" s="455"/>
      <c r="F242" s="456"/>
      <c r="G242" s="457"/>
      <c r="H242" s="458"/>
      <c r="I242" s="459"/>
      <c r="J242" s="459"/>
      <c r="K242" s="459"/>
      <c r="L242" s="459"/>
      <c r="M242" s="459"/>
      <c r="N242" s="458"/>
      <c r="O242" s="455"/>
      <c r="P242" s="456"/>
      <c r="Q242" s="457"/>
      <c r="R242" s="458"/>
      <c r="S242" s="460"/>
      <c r="T242" s="460"/>
      <c r="U242" s="460"/>
      <c r="V242" s="460"/>
      <c r="W242" s="460"/>
      <c r="X242" s="460"/>
      <c r="Y242" s="461"/>
      <c r="Z242" s="458"/>
      <c r="AA242" s="485">
        <f>AA243+AA244</f>
        <v>95116.5</v>
      </c>
      <c r="AB242" s="486">
        <f>AB243+AB244</f>
        <v>94318.09999999999</v>
      </c>
      <c r="AC242" s="486">
        <f>AC243+AC244</f>
        <v>94318.09999999999</v>
      </c>
      <c r="AD242" s="463"/>
      <c r="AE242" s="150"/>
      <c r="AF242" s="150"/>
      <c r="AG242" s="150"/>
    </row>
    <row r="243" spans="1:33" s="151" customFormat="1" ht="42.75">
      <c r="A243" s="812"/>
      <c r="B243" s="812"/>
      <c r="C243" s="812"/>
      <c r="D243" s="434" t="s">
        <v>143</v>
      </c>
      <c r="E243" s="464"/>
      <c r="F243" s="465"/>
      <c r="G243" s="466"/>
      <c r="H243" s="467"/>
      <c r="I243" s="468"/>
      <c r="J243" s="468"/>
      <c r="K243" s="468"/>
      <c r="L243" s="468"/>
      <c r="M243" s="468"/>
      <c r="N243" s="469"/>
      <c r="O243" s="470"/>
      <c r="P243" s="465"/>
      <c r="Q243" s="471"/>
      <c r="R243" s="472"/>
      <c r="S243" s="473"/>
      <c r="T243" s="473"/>
      <c r="U243" s="473"/>
      <c r="V243" s="473"/>
      <c r="W243" s="473"/>
      <c r="X243" s="473"/>
      <c r="Y243" s="474"/>
      <c r="Z243" s="475"/>
      <c r="AA243" s="476">
        <f>AA247+AA250</f>
        <v>2193.8</v>
      </c>
      <c r="AB243" s="476">
        <f>AB247+AB250</f>
        <v>3241.4</v>
      </c>
      <c r="AC243" s="476">
        <f>AC247+AC250</f>
        <v>3241.4</v>
      </c>
      <c r="AD243" s="477"/>
      <c r="AE243" s="150"/>
      <c r="AF243" s="150"/>
      <c r="AG243" s="150"/>
    </row>
    <row r="244" spans="1:30" ht="33" customHeight="1">
      <c r="A244" s="697"/>
      <c r="B244" s="697"/>
      <c r="C244" s="697"/>
      <c r="D244" s="438" t="s">
        <v>156</v>
      </c>
      <c r="E244" s="478"/>
      <c r="F244" s="479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478"/>
      <c r="R244" s="478"/>
      <c r="S244" s="478"/>
      <c r="T244" s="478"/>
      <c r="U244" s="478"/>
      <c r="V244" s="478"/>
      <c r="W244" s="478"/>
      <c r="X244" s="478"/>
      <c r="Y244" s="478"/>
      <c r="Z244" s="478"/>
      <c r="AA244" s="480">
        <f>SUM(AA245:AA262)-AA247-AA250</f>
        <v>92922.7</v>
      </c>
      <c r="AB244" s="480">
        <f>SUM(AB245:AB262)-AB247-AB250</f>
        <v>91076.7</v>
      </c>
      <c r="AC244" s="480">
        <f>SUM(AC245:AC262)-AC247-AC250</f>
        <v>91076.7</v>
      </c>
      <c r="AD244" s="478"/>
    </row>
    <row r="245" spans="1:30" ht="261" customHeight="1">
      <c r="A245" s="691">
        <v>767</v>
      </c>
      <c r="B245" s="691" t="s">
        <v>575</v>
      </c>
      <c r="C245" s="824" t="s">
        <v>126</v>
      </c>
      <c r="D245" s="686" t="s">
        <v>531</v>
      </c>
      <c r="E245" s="24" t="s">
        <v>119</v>
      </c>
      <c r="F245" s="85">
        <v>39350</v>
      </c>
      <c r="G245" s="83">
        <v>442</v>
      </c>
      <c r="H245" s="83" t="s">
        <v>532</v>
      </c>
      <c r="I245" s="71">
        <v>11</v>
      </c>
      <c r="J245" s="71" t="s">
        <v>116</v>
      </c>
      <c r="K245" s="34" t="s">
        <v>452</v>
      </c>
      <c r="L245" s="34" t="s">
        <v>124</v>
      </c>
      <c r="M245" s="71" t="s">
        <v>131</v>
      </c>
      <c r="N245" s="37" t="s">
        <v>459</v>
      </c>
      <c r="O245" s="24" t="s">
        <v>119</v>
      </c>
      <c r="P245" s="84">
        <v>40204</v>
      </c>
      <c r="Q245" s="83">
        <v>975</v>
      </c>
      <c r="R245" s="83" t="s">
        <v>568</v>
      </c>
      <c r="S245" s="73"/>
      <c r="T245" s="73"/>
      <c r="U245" s="73"/>
      <c r="V245" s="83" t="s">
        <v>535</v>
      </c>
      <c r="W245" s="73"/>
      <c r="X245" s="73"/>
      <c r="Y245" s="72">
        <v>121</v>
      </c>
      <c r="Z245" s="75" t="s">
        <v>163</v>
      </c>
      <c r="AA245" s="87">
        <v>2057.9</v>
      </c>
      <c r="AB245" s="87">
        <v>2057.9</v>
      </c>
      <c r="AC245" s="87">
        <v>2057.9</v>
      </c>
      <c r="AD245" s="5" t="s">
        <v>133</v>
      </c>
    </row>
    <row r="246" spans="1:30" ht="240.75" customHeight="1">
      <c r="A246" s="822"/>
      <c r="B246" s="822"/>
      <c r="C246" s="825"/>
      <c r="D246" s="797"/>
      <c r="E246" s="24" t="s">
        <v>119</v>
      </c>
      <c r="F246" s="86">
        <v>40141</v>
      </c>
      <c r="G246" s="73">
        <v>921</v>
      </c>
      <c r="H246" s="5" t="s">
        <v>127</v>
      </c>
      <c r="I246" s="71">
        <v>11</v>
      </c>
      <c r="J246" s="71" t="s">
        <v>116</v>
      </c>
      <c r="K246" s="34" t="s">
        <v>452</v>
      </c>
      <c r="L246" s="34" t="s">
        <v>124</v>
      </c>
      <c r="M246" s="71" t="s">
        <v>132</v>
      </c>
      <c r="N246" s="263" t="s">
        <v>453</v>
      </c>
      <c r="O246" s="24" t="s">
        <v>119</v>
      </c>
      <c r="P246" s="84">
        <v>40204</v>
      </c>
      <c r="Q246" s="83">
        <v>975</v>
      </c>
      <c r="R246" s="83" t="s">
        <v>568</v>
      </c>
      <c r="S246" s="73"/>
      <c r="T246" s="73"/>
      <c r="U246" s="73"/>
      <c r="V246" s="83" t="s">
        <v>535</v>
      </c>
      <c r="W246" s="73"/>
      <c r="X246" s="73"/>
      <c r="Y246" s="72">
        <v>244</v>
      </c>
      <c r="Z246" s="75" t="s">
        <v>160</v>
      </c>
      <c r="AA246" s="87">
        <v>25.9</v>
      </c>
      <c r="AB246" s="87">
        <v>25.9</v>
      </c>
      <c r="AC246" s="87">
        <v>25.9</v>
      </c>
      <c r="AD246" s="5" t="s">
        <v>134</v>
      </c>
    </row>
    <row r="247" spans="1:30" ht="240.75" customHeight="1">
      <c r="A247" s="691">
        <v>767</v>
      </c>
      <c r="B247" s="691" t="s">
        <v>575</v>
      </c>
      <c r="C247" s="824" t="s">
        <v>114</v>
      </c>
      <c r="D247" s="686" t="s">
        <v>545</v>
      </c>
      <c r="E247" s="73" t="s">
        <v>119</v>
      </c>
      <c r="F247" s="74">
        <v>38307</v>
      </c>
      <c r="G247" s="73">
        <v>508</v>
      </c>
      <c r="H247" s="78" t="s">
        <v>539</v>
      </c>
      <c r="I247" s="34" t="s">
        <v>177</v>
      </c>
      <c r="J247" s="34" t="s">
        <v>15</v>
      </c>
      <c r="K247" s="34" t="s">
        <v>129</v>
      </c>
      <c r="L247" s="34" t="s">
        <v>130</v>
      </c>
      <c r="M247" s="34" t="s">
        <v>705</v>
      </c>
      <c r="N247" s="263" t="s">
        <v>331</v>
      </c>
      <c r="O247" s="163" t="s">
        <v>56</v>
      </c>
      <c r="P247" s="362">
        <v>41925</v>
      </c>
      <c r="Q247" s="83">
        <v>2260</v>
      </c>
      <c r="R247" s="50" t="s">
        <v>394</v>
      </c>
      <c r="S247" s="80" t="s">
        <v>540</v>
      </c>
      <c r="T247" s="73"/>
      <c r="U247" s="73"/>
      <c r="V247" s="83"/>
      <c r="W247" s="73"/>
      <c r="X247" s="73"/>
      <c r="Y247" s="71" t="s">
        <v>573</v>
      </c>
      <c r="Z247" s="73" t="s">
        <v>165</v>
      </c>
      <c r="AA247" s="87">
        <v>142.5</v>
      </c>
      <c r="AB247" s="87"/>
      <c r="AC247" s="87"/>
      <c r="AD247" s="73" t="s">
        <v>571</v>
      </c>
    </row>
    <row r="248" spans="1:30" ht="245.25" customHeight="1">
      <c r="A248" s="820"/>
      <c r="B248" s="820"/>
      <c r="C248" s="1023"/>
      <c r="D248" s="1000"/>
      <c r="E248" s="73" t="s">
        <v>119</v>
      </c>
      <c r="F248" s="74">
        <v>38307</v>
      </c>
      <c r="G248" s="73">
        <v>508</v>
      </c>
      <c r="H248" s="78" t="s">
        <v>539</v>
      </c>
      <c r="I248" s="34" t="s">
        <v>121</v>
      </c>
      <c r="J248" s="34" t="s">
        <v>148</v>
      </c>
      <c r="K248" s="34" t="s">
        <v>557</v>
      </c>
      <c r="L248" s="34" t="s">
        <v>172</v>
      </c>
      <c r="M248" s="34" t="s">
        <v>235</v>
      </c>
      <c r="N248" s="263" t="s">
        <v>236</v>
      </c>
      <c r="O248" s="163" t="s">
        <v>56</v>
      </c>
      <c r="P248" s="266">
        <v>41926</v>
      </c>
      <c r="Q248" s="258">
        <v>2297</v>
      </c>
      <c r="R248" s="255" t="s">
        <v>206</v>
      </c>
      <c r="S248" s="44" t="s">
        <v>237</v>
      </c>
      <c r="T248" s="73"/>
      <c r="U248" s="73"/>
      <c r="V248" s="83"/>
      <c r="W248" s="73"/>
      <c r="X248" s="73"/>
      <c r="Y248" s="71" t="s">
        <v>573</v>
      </c>
      <c r="Z248" s="73" t="s">
        <v>165</v>
      </c>
      <c r="AA248" s="87">
        <v>486</v>
      </c>
      <c r="AB248" s="87">
        <v>0</v>
      </c>
      <c r="AC248" s="87">
        <v>0</v>
      </c>
      <c r="AD248" s="73" t="s">
        <v>571</v>
      </c>
    </row>
    <row r="249" spans="1:30" ht="231" customHeight="1">
      <c r="A249" s="820"/>
      <c r="B249" s="820"/>
      <c r="C249" s="1023"/>
      <c r="D249" s="1000"/>
      <c r="E249" s="73" t="s">
        <v>119</v>
      </c>
      <c r="F249" s="74">
        <v>38307</v>
      </c>
      <c r="G249" s="73">
        <v>508</v>
      </c>
      <c r="H249" s="78" t="s">
        <v>539</v>
      </c>
      <c r="I249" s="71" t="s">
        <v>121</v>
      </c>
      <c r="J249" s="71" t="s">
        <v>148</v>
      </c>
      <c r="K249" s="34" t="s">
        <v>452</v>
      </c>
      <c r="L249" s="34" t="s">
        <v>124</v>
      </c>
      <c r="M249" s="34" t="s">
        <v>158</v>
      </c>
      <c r="N249" s="51" t="s">
        <v>388</v>
      </c>
      <c r="O249" s="163" t="s">
        <v>56</v>
      </c>
      <c r="P249" s="74">
        <v>41927</v>
      </c>
      <c r="Q249" s="73">
        <v>2312</v>
      </c>
      <c r="R249" s="37" t="s">
        <v>389</v>
      </c>
      <c r="S249" s="246" t="s">
        <v>425</v>
      </c>
      <c r="T249" s="79"/>
      <c r="U249" s="79"/>
      <c r="V249" s="79"/>
      <c r="W249" s="79"/>
      <c r="X249" s="79"/>
      <c r="Y249" s="71" t="s">
        <v>572</v>
      </c>
      <c r="Z249" s="73" t="s">
        <v>578</v>
      </c>
      <c r="AA249" s="87">
        <v>80456.2</v>
      </c>
      <c r="AB249" s="87">
        <v>80456.2</v>
      </c>
      <c r="AC249" s="87">
        <v>80456.2</v>
      </c>
      <c r="AD249" s="73" t="s">
        <v>570</v>
      </c>
    </row>
    <row r="250" spans="1:30" ht="390" customHeight="1">
      <c r="A250" s="820"/>
      <c r="B250" s="820"/>
      <c r="C250" s="1023"/>
      <c r="D250" s="1000"/>
      <c r="E250" s="73" t="s">
        <v>119</v>
      </c>
      <c r="F250" s="74">
        <v>38307</v>
      </c>
      <c r="G250" s="73">
        <v>508</v>
      </c>
      <c r="H250" s="78" t="s">
        <v>539</v>
      </c>
      <c r="I250" s="34" t="s">
        <v>121</v>
      </c>
      <c r="J250" s="34" t="s">
        <v>148</v>
      </c>
      <c r="K250" s="34" t="s">
        <v>452</v>
      </c>
      <c r="L250" s="34" t="s">
        <v>124</v>
      </c>
      <c r="M250" s="34" t="s">
        <v>683</v>
      </c>
      <c r="N250" s="51" t="s">
        <v>390</v>
      </c>
      <c r="O250" s="163" t="s">
        <v>56</v>
      </c>
      <c r="P250" s="74">
        <v>41927</v>
      </c>
      <c r="Q250" s="73">
        <v>2312</v>
      </c>
      <c r="R250" s="37" t="s">
        <v>389</v>
      </c>
      <c r="S250" s="246" t="s">
        <v>425</v>
      </c>
      <c r="T250" s="79"/>
      <c r="U250" s="79"/>
      <c r="V250" s="79"/>
      <c r="W250" s="79"/>
      <c r="X250" s="79"/>
      <c r="Y250" s="71" t="s">
        <v>572</v>
      </c>
      <c r="Z250" s="73" t="s">
        <v>578</v>
      </c>
      <c r="AA250" s="87">
        <v>2051.3</v>
      </c>
      <c r="AB250" s="87">
        <v>3241.4</v>
      </c>
      <c r="AC250" s="87">
        <v>3241.4</v>
      </c>
      <c r="AD250" s="73" t="s">
        <v>570</v>
      </c>
    </row>
    <row r="251" spans="1:30" ht="135" customHeight="1">
      <c r="A251" s="820"/>
      <c r="B251" s="820"/>
      <c r="C251" s="1023"/>
      <c r="D251" s="1000"/>
      <c r="E251" s="686" t="s">
        <v>119</v>
      </c>
      <c r="F251" s="625">
        <v>38307</v>
      </c>
      <c r="G251" s="686">
        <v>508</v>
      </c>
      <c r="H251" s="743" t="s">
        <v>539</v>
      </c>
      <c r="I251" s="680" t="s">
        <v>121</v>
      </c>
      <c r="J251" s="680" t="s">
        <v>121</v>
      </c>
      <c r="K251" s="680" t="s">
        <v>173</v>
      </c>
      <c r="L251" s="684" t="s">
        <v>130</v>
      </c>
      <c r="M251" s="684" t="s">
        <v>158</v>
      </c>
      <c r="N251" s="616" t="s">
        <v>391</v>
      </c>
      <c r="O251" s="739" t="s">
        <v>140</v>
      </c>
      <c r="P251" s="732">
        <v>41927</v>
      </c>
      <c r="Q251" s="733">
        <v>2306</v>
      </c>
      <c r="R251" s="738" t="s">
        <v>392</v>
      </c>
      <c r="S251" s="739" t="s">
        <v>576</v>
      </c>
      <c r="T251" s="623"/>
      <c r="U251" s="623"/>
      <c r="V251" s="623" t="s">
        <v>577</v>
      </c>
      <c r="W251" s="623"/>
      <c r="X251" s="623"/>
      <c r="Y251" s="71" t="s">
        <v>572</v>
      </c>
      <c r="Z251" s="73" t="s">
        <v>578</v>
      </c>
      <c r="AA251" s="87">
        <v>1552.7</v>
      </c>
      <c r="AB251" s="87">
        <v>1552.7</v>
      </c>
      <c r="AC251" s="87">
        <v>1552.7</v>
      </c>
      <c r="AD251" s="73" t="s">
        <v>570</v>
      </c>
    </row>
    <row r="252" spans="1:30" ht="44.25" customHeight="1">
      <c r="A252" s="820"/>
      <c r="B252" s="820"/>
      <c r="C252" s="1023"/>
      <c r="D252" s="1000"/>
      <c r="E252" s="797"/>
      <c r="F252" s="742"/>
      <c r="G252" s="797"/>
      <c r="H252" s="850"/>
      <c r="I252" s="680"/>
      <c r="J252" s="680"/>
      <c r="K252" s="680"/>
      <c r="L252" s="680"/>
      <c r="M252" s="680"/>
      <c r="N252" s="617"/>
      <c r="O252" s="739"/>
      <c r="P252" s="732"/>
      <c r="Q252" s="733"/>
      <c r="R252" s="739"/>
      <c r="S252" s="739"/>
      <c r="T252" s="623"/>
      <c r="U252" s="623"/>
      <c r="V252" s="623"/>
      <c r="W252" s="623"/>
      <c r="X252" s="623"/>
      <c r="Y252" s="71" t="s">
        <v>573</v>
      </c>
      <c r="Z252" s="73" t="s">
        <v>165</v>
      </c>
      <c r="AA252" s="87">
        <v>343</v>
      </c>
      <c r="AB252" s="87">
        <v>343</v>
      </c>
      <c r="AC252" s="87">
        <v>343</v>
      </c>
      <c r="AD252" s="73" t="s">
        <v>571</v>
      </c>
    </row>
    <row r="253" spans="1:30" ht="77.25" customHeight="1">
      <c r="A253" s="820"/>
      <c r="B253" s="820"/>
      <c r="C253" s="1023"/>
      <c r="D253" s="1000"/>
      <c r="E253" s="686" t="s">
        <v>119</v>
      </c>
      <c r="F253" s="625">
        <v>38307</v>
      </c>
      <c r="G253" s="686">
        <v>508</v>
      </c>
      <c r="H253" s="743" t="s">
        <v>539</v>
      </c>
      <c r="I253" s="680" t="s">
        <v>121</v>
      </c>
      <c r="J253" s="680" t="s">
        <v>129</v>
      </c>
      <c r="K253" s="684" t="s">
        <v>452</v>
      </c>
      <c r="L253" s="684" t="s">
        <v>124</v>
      </c>
      <c r="M253" s="680" t="s">
        <v>176</v>
      </c>
      <c r="N253" s="591" t="s">
        <v>393</v>
      </c>
      <c r="O253" s="507" t="s">
        <v>56</v>
      </c>
      <c r="P253" s="625">
        <v>41927</v>
      </c>
      <c r="Q253" s="686">
        <v>2312</v>
      </c>
      <c r="R253" s="567" t="s">
        <v>389</v>
      </c>
      <c r="S253" s="525" t="s">
        <v>425</v>
      </c>
      <c r="T253" s="789"/>
      <c r="U253" s="789"/>
      <c r="V253" s="789"/>
      <c r="W253" s="617"/>
      <c r="X253" s="789"/>
      <c r="Y253" s="71" t="s">
        <v>543</v>
      </c>
      <c r="Z253" s="79" t="s">
        <v>159</v>
      </c>
      <c r="AA253" s="87">
        <v>2016.8</v>
      </c>
      <c r="AB253" s="87">
        <v>2016.8</v>
      </c>
      <c r="AC253" s="87">
        <v>2016.8</v>
      </c>
      <c r="AD253" s="5" t="s">
        <v>133</v>
      </c>
    </row>
    <row r="254" spans="1:30" ht="144" customHeight="1">
      <c r="A254" s="820"/>
      <c r="B254" s="820"/>
      <c r="C254" s="1023"/>
      <c r="D254" s="1000"/>
      <c r="E254" s="797"/>
      <c r="F254" s="742"/>
      <c r="G254" s="797"/>
      <c r="H254" s="850"/>
      <c r="I254" s="680"/>
      <c r="J254" s="680"/>
      <c r="K254" s="680"/>
      <c r="L254" s="680"/>
      <c r="M254" s="680"/>
      <c r="N254" s="623"/>
      <c r="O254" s="508"/>
      <c r="P254" s="742"/>
      <c r="Q254" s="797"/>
      <c r="R254" s="569"/>
      <c r="S254" s="530"/>
      <c r="T254" s="789"/>
      <c r="U254" s="789"/>
      <c r="V254" s="789"/>
      <c r="W254" s="617"/>
      <c r="X254" s="789"/>
      <c r="Y254" s="71" t="s">
        <v>541</v>
      </c>
      <c r="Z254" s="75" t="s">
        <v>538</v>
      </c>
      <c r="AA254" s="87">
        <v>151.2</v>
      </c>
      <c r="AB254" s="87">
        <v>151.2</v>
      </c>
      <c r="AC254" s="87">
        <v>151.2</v>
      </c>
      <c r="AD254" s="5" t="s">
        <v>134</v>
      </c>
    </row>
    <row r="255" spans="1:30" ht="135" customHeight="1">
      <c r="A255" s="822"/>
      <c r="B255" s="822"/>
      <c r="C255" s="825"/>
      <c r="D255" s="797"/>
      <c r="E255" s="73" t="s">
        <v>119</v>
      </c>
      <c r="F255" s="74">
        <v>38307</v>
      </c>
      <c r="G255" s="75" t="s">
        <v>582</v>
      </c>
      <c r="H255" s="78" t="s">
        <v>539</v>
      </c>
      <c r="I255" s="71" t="s">
        <v>560</v>
      </c>
      <c r="J255" s="71" t="s">
        <v>148</v>
      </c>
      <c r="K255" s="71" t="s">
        <v>129</v>
      </c>
      <c r="L255" s="71" t="s">
        <v>130</v>
      </c>
      <c r="M255" s="71" t="s">
        <v>149</v>
      </c>
      <c r="N255" s="43" t="s">
        <v>331</v>
      </c>
      <c r="O255" s="80" t="s">
        <v>140</v>
      </c>
      <c r="P255" s="81">
        <v>41925</v>
      </c>
      <c r="Q255" s="82">
        <v>2260</v>
      </c>
      <c r="R255" s="50" t="s">
        <v>394</v>
      </c>
      <c r="S255" s="80" t="s">
        <v>540</v>
      </c>
      <c r="T255" s="80"/>
      <c r="U255" s="79"/>
      <c r="V255" s="79"/>
      <c r="W255" s="79"/>
      <c r="X255" s="79"/>
      <c r="Y255" s="71" t="s">
        <v>573</v>
      </c>
      <c r="Z255" s="73" t="s">
        <v>165</v>
      </c>
      <c r="AA255" s="72">
        <v>40</v>
      </c>
      <c r="AB255" s="72">
        <v>40</v>
      </c>
      <c r="AC255" s="72">
        <v>40</v>
      </c>
      <c r="AD255" s="73" t="s">
        <v>571</v>
      </c>
    </row>
    <row r="256" spans="1:30" ht="138" customHeight="1">
      <c r="A256" s="691">
        <v>767</v>
      </c>
      <c r="B256" s="690" t="s">
        <v>575</v>
      </c>
      <c r="C256" s="690" t="s">
        <v>580</v>
      </c>
      <c r="D256" s="789" t="s">
        <v>581</v>
      </c>
      <c r="E256" s="798" t="s">
        <v>140</v>
      </c>
      <c r="F256" s="625">
        <v>40596</v>
      </c>
      <c r="G256" s="795" t="s">
        <v>569</v>
      </c>
      <c r="H256" s="743" t="s">
        <v>574</v>
      </c>
      <c r="I256" s="680" t="s">
        <v>121</v>
      </c>
      <c r="J256" s="680" t="s">
        <v>148</v>
      </c>
      <c r="K256" s="684" t="s">
        <v>452</v>
      </c>
      <c r="L256" s="684" t="s">
        <v>124</v>
      </c>
      <c r="M256" s="680" t="s">
        <v>149</v>
      </c>
      <c r="N256" s="616" t="s">
        <v>395</v>
      </c>
      <c r="O256" s="507" t="s">
        <v>56</v>
      </c>
      <c r="P256" s="625">
        <v>41927</v>
      </c>
      <c r="Q256" s="686">
        <v>2312</v>
      </c>
      <c r="R256" s="567" t="s">
        <v>389</v>
      </c>
      <c r="S256" s="525" t="s">
        <v>425</v>
      </c>
      <c r="T256" s="682"/>
      <c r="U256" s="682"/>
      <c r="V256" s="682"/>
      <c r="W256" s="789"/>
      <c r="X256" s="789"/>
      <c r="Y256" s="72">
        <v>611</v>
      </c>
      <c r="Z256" s="73" t="s">
        <v>578</v>
      </c>
      <c r="AA256" s="72">
        <v>920</v>
      </c>
      <c r="AB256" s="72">
        <v>920</v>
      </c>
      <c r="AC256" s="72">
        <v>920</v>
      </c>
      <c r="AD256" s="73" t="s">
        <v>570</v>
      </c>
    </row>
    <row r="257" spans="1:30" ht="82.5" customHeight="1">
      <c r="A257" s="820"/>
      <c r="B257" s="690"/>
      <c r="C257" s="690"/>
      <c r="D257" s="789"/>
      <c r="E257" s="823"/>
      <c r="F257" s="742"/>
      <c r="G257" s="918"/>
      <c r="H257" s="850"/>
      <c r="I257" s="680"/>
      <c r="J257" s="680"/>
      <c r="K257" s="680"/>
      <c r="L257" s="680"/>
      <c r="M257" s="680"/>
      <c r="N257" s="617"/>
      <c r="O257" s="508"/>
      <c r="P257" s="742"/>
      <c r="Q257" s="797"/>
      <c r="R257" s="569"/>
      <c r="S257" s="530"/>
      <c r="T257" s="683"/>
      <c r="U257" s="683"/>
      <c r="V257" s="683"/>
      <c r="W257" s="789"/>
      <c r="X257" s="789"/>
      <c r="Y257" s="72">
        <v>612</v>
      </c>
      <c r="Z257" s="73" t="s">
        <v>165</v>
      </c>
      <c r="AA257" s="72">
        <v>1439</v>
      </c>
      <c r="AB257" s="72">
        <v>1439</v>
      </c>
      <c r="AC257" s="72">
        <v>1439</v>
      </c>
      <c r="AD257" s="73" t="s">
        <v>571</v>
      </c>
    </row>
    <row r="258" spans="1:30" ht="249.75" customHeight="1">
      <c r="A258" s="820"/>
      <c r="B258" s="690"/>
      <c r="C258" s="690"/>
      <c r="D258" s="789"/>
      <c r="E258" s="73" t="s">
        <v>119</v>
      </c>
      <c r="F258" s="74">
        <v>40729</v>
      </c>
      <c r="G258" s="73">
        <v>49</v>
      </c>
      <c r="H258" s="37" t="s">
        <v>398</v>
      </c>
      <c r="I258" s="71" t="s">
        <v>150</v>
      </c>
      <c r="J258" s="71" t="s">
        <v>177</v>
      </c>
      <c r="K258" s="34" t="s">
        <v>452</v>
      </c>
      <c r="L258" s="34" t="s">
        <v>124</v>
      </c>
      <c r="M258" s="71" t="s">
        <v>579</v>
      </c>
      <c r="N258" s="51" t="s">
        <v>396</v>
      </c>
      <c r="O258" s="163" t="s">
        <v>56</v>
      </c>
      <c r="P258" s="74">
        <v>41927</v>
      </c>
      <c r="Q258" s="73">
        <v>2312</v>
      </c>
      <c r="R258" s="37" t="s">
        <v>389</v>
      </c>
      <c r="S258" s="246" t="s">
        <v>425</v>
      </c>
      <c r="T258" s="79"/>
      <c r="U258" s="79"/>
      <c r="V258" s="79"/>
      <c r="W258" s="73"/>
      <c r="X258" s="73"/>
      <c r="Y258" s="306">
        <v>313</v>
      </c>
      <c r="Z258" s="293" t="s">
        <v>194</v>
      </c>
      <c r="AA258" s="306">
        <v>12</v>
      </c>
      <c r="AB258" s="306">
        <v>12</v>
      </c>
      <c r="AC258" s="306">
        <v>12</v>
      </c>
      <c r="AD258" s="293" t="s">
        <v>180</v>
      </c>
    </row>
    <row r="259" spans="1:30" ht="177" customHeight="1">
      <c r="A259" s="820"/>
      <c r="B259" s="690"/>
      <c r="C259" s="690"/>
      <c r="D259" s="789"/>
      <c r="E259" s="90" t="s">
        <v>140</v>
      </c>
      <c r="F259" s="76">
        <v>40596</v>
      </c>
      <c r="G259" s="91" t="s">
        <v>569</v>
      </c>
      <c r="H259" s="77" t="s">
        <v>574</v>
      </c>
      <c r="I259" s="71" t="s">
        <v>560</v>
      </c>
      <c r="J259" s="71" t="s">
        <v>148</v>
      </c>
      <c r="K259" s="71" t="s">
        <v>150</v>
      </c>
      <c r="L259" s="71" t="s">
        <v>130</v>
      </c>
      <c r="M259" s="71" t="s">
        <v>149</v>
      </c>
      <c r="N259" s="43" t="s">
        <v>229</v>
      </c>
      <c r="O259" s="80" t="s">
        <v>140</v>
      </c>
      <c r="P259" s="81">
        <v>41925</v>
      </c>
      <c r="Q259" s="82">
        <v>2261</v>
      </c>
      <c r="R259" s="50" t="s">
        <v>226</v>
      </c>
      <c r="S259" s="80" t="s">
        <v>540</v>
      </c>
      <c r="T259" s="79"/>
      <c r="U259" s="79"/>
      <c r="V259" s="79"/>
      <c r="W259" s="79"/>
      <c r="X259" s="79"/>
      <c r="Y259" s="71" t="s">
        <v>572</v>
      </c>
      <c r="Z259" s="73" t="s">
        <v>578</v>
      </c>
      <c r="AA259" s="72">
        <v>20</v>
      </c>
      <c r="AB259" s="72">
        <v>20</v>
      </c>
      <c r="AC259" s="72">
        <v>20</v>
      </c>
      <c r="AD259" s="73" t="s">
        <v>570</v>
      </c>
    </row>
    <row r="260" spans="1:30" ht="216" customHeight="1">
      <c r="A260" s="820"/>
      <c r="B260" s="691"/>
      <c r="C260" s="691"/>
      <c r="D260" s="686"/>
      <c r="E260" s="250" t="s">
        <v>140</v>
      </c>
      <c r="F260" s="296">
        <v>40596</v>
      </c>
      <c r="G260" s="297" t="s">
        <v>569</v>
      </c>
      <c r="H260" s="294" t="s">
        <v>574</v>
      </c>
      <c r="I260" s="304" t="s">
        <v>560</v>
      </c>
      <c r="J260" s="304" t="s">
        <v>148</v>
      </c>
      <c r="K260" s="298" t="s">
        <v>452</v>
      </c>
      <c r="L260" s="298" t="s">
        <v>124</v>
      </c>
      <c r="M260" s="304" t="s">
        <v>149</v>
      </c>
      <c r="N260" s="299" t="s">
        <v>395</v>
      </c>
      <c r="O260" s="199" t="s">
        <v>56</v>
      </c>
      <c r="P260" s="296">
        <v>41927</v>
      </c>
      <c r="Q260" s="83">
        <v>2312</v>
      </c>
      <c r="R260" s="300" t="s">
        <v>389</v>
      </c>
      <c r="S260" s="246" t="s">
        <v>425</v>
      </c>
      <c r="T260" s="295"/>
      <c r="U260" s="295"/>
      <c r="V260" s="295"/>
      <c r="W260" s="295"/>
      <c r="X260" s="295"/>
      <c r="Y260" s="71" t="s">
        <v>572</v>
      </c>
      <c r="Z260" s="73" t="s">
        <v>578</v>
      </c>
      <c r="AA260" s="72">
        <v>702</v>
      </c>
      <c r="AB260" s="72">
        <v>702</v>
      </c>
      <c r="AC260" s="72">
        <v>702</v>
      </c>
      <c r="AD260" s="73" t="s">
        <v>570</v>
      </c>
    </row>
    <row r="261" spans="1:30" ht="121.5" customHeight="1">
      <c r="A261" s="820"/>
      <c r="B261" s="691"/>
      <c r="C261" s="691"/>
      <c r="D261" s="686"/>
      <c r="E261" s="798" t="s">
        <v>140</v>
      </c>
      <c r="F261" s="625">
        <v>40596</v>
      </c>
      <c r="G261" s="795" t="s">
        <v>569</v>
      </c>
      <c r="H261" s="743" t="s">
        <v>574</v>
      </c>
      <c r="I261" s="684" t="s">
        <v>560</v>
      </c>
      <c r="J261" s="684" t="s">
        <v>148</v>
      </c>
      <c r="K261" s="684" t="s">
        <v>452</v>
      </c>
      <c r="L261" s="684" t="s">
        <v>157</v>
      </c>
      <c r="M261" s="684" t="s">
        <v>149</v>
      </c>
      <c r="N261" s="616" t="s">
        <v>397</v>
      </c>
      <c r="O261" s="507" t="s">
        <v>56</v>
      </c>
      <c r="P261" s="625">
        <v>41927</v>
      </c>
      <c r="Q261" s="686">
        <v>2312</v>
      </c>
      <c r="R261" s="567" t="s">
        <v>389</v>
      </c>
      <c r="S261" s="567" t="s">
        <v>423</v>
      </c>
      <c r="T261" s="623"/>
      <c r="U261" s="623"/>
      <c r="V261" s="623"/>
      <c r="W261" s="623"/>
      <c r="X261" s="623"/>
      <c r="Y261" s="72">
        <v>611</v>
      </c>
      <c r="Z261" s="73" t="s">
        <v>578</v>
      </c>
      <c r="AA261" s="72">
        <v>2300</v>
      </c>
      <c r="AB261" s="72">
        <v>940</v>
      </c>
      <c r="AC261" s="72">
        <v>940</v>
      </c>
      <c r="AD261" s="73" t="s">
        <v>570</v>
      </c>
    </row>
    <row r="262" spans="1:70" s="305" customFormat="1" ht="96" customHeight="1" thickBot="1">
      <c r="A262" s="821"/>
      <c r="B262" s="692"/>
      <c r="C262" s="692"/>
      <c r="D262" s="790"/>
      <c r="E262" s="799"/>
      <c r="F262" s="626"/>
      <c r="G262" s="796"/>
      <c r="H262" s="744"/>
      <c r="I262" s="685"/>
      <c r="J262" s="685"/>
      <c r="K262" s="685"/>
      <c r="L262" s="685"/>
      <c r="M262" s="685"/>
      <c r="N262" s="622"/>
      <c r="O262" s="689"/>
      <c r="P262" s="626"/>
      <c r="Q262" s="687"/>
      <c r="R262" s="688"/>
      <c r="S262" s="688"/>
      <c r="T262" s="624"/>
      <c r="U262" s="624"/>
      <c r="V262" s="624"/>
      <c r="W262" s="624"/>
      <c r="X262" s="624"/>
      <c r="Y262" s="89">
        <v>612</v>
      </c>
      <c r="Z262" s="88" t="s">
        <v>165</v>
      </c>
      <c r="AA262" s="89">
        <v>400</v>
      </c>
      <c r="AB262" s="89">
        <v>400</v>
      </c>
      <c r="AC262" s="89">
        <v>400</v>
      </c>
      <c r="AD262" s="88" t="s">
        <v>571</v>
      </c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</row>
    <row r="263" spans="1:70" ht="86.25" customHeight="1">
      <c r="A263" s="941">
        <v>773</v>
      </c>
      <c r="B263" s="943" t="s">
        <v>113</v>
      </c>
      <c r="C263" s="943" t="s">
        <v>146</v>
      </c>
      <c r="D263" s="430" t="s">
        <v>142</v>
      </c>
      <c r="E263" s="431"/>
      <c r="F263" s="431"/>
      <c r="G263" s="431"/>
      <c r="H263" s="431"/>
      <c r="I263" s="432"/>
      <c r="J263" s="432"/>
      <c r="K263" s="432"/>
      <c r="L263" s="432"/>
      <c r="M263" s="432"/>
      <c r="N263" s="431"/>
      <c r="O263" s="487"/>
      <c r="P263" s="488"/>
      <c r="Q263" s="487"/>
      <c r="R263" s="487"/>
      <c r="S263" s="431"/>
      <c r="T263" s="431"/>
      <c r="U263" s="431"/>
      <c r="V263" s="431"/>
      <c r="W263" s="431"/>
      <c r="X263" s="431"/>
      <c r="Y263" s="431"/>
      <c r="Z263" s="431"/>
      <c r="AA263" s="433">
        <f aca="true" t="shared" si="3" ref="AA263:AC265">AA312+AA334</f>
        <v>965387.8640000001</v>
      </c>
      <c r="AB263" s="433">
        <f t="shared" si="3"/>
        <v>972190.3</v>
      </c>
      <c r="AC263" s="433">
        <f t="shared" si="3"/>
        <v>970865.8</v>
      </c>
      <c r="AD263" s="431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</row>
    <row r="264" spans="1:30" ht="47.25" customHeight="1">
      <c r="A264" s="942"/>
      <c r="B264" s="943"/>
      <c r="C264" s="943"/>
      <c r="D264" s="434" t="s">
        <v>143</v>
      </c>
      <c r="E264" s="435"/>
      <c r="F264" s="435"/>
      <c r="G264" s="435"/>
      <c r="H264" s="435"/>
      <c r="I264" s="436"/>
      <c r="J264" s="436"/>
      <c r="K264" s="436"/>
      <c r="L264" s="436"/>
      <c r="M264" s="436"/>
      <c r="N264" s="435"/>
      <c r="O264" s="435"/>
      <c r="P264" s="435"/>
      <c r="Q264" s="435"/>
      <c r="R264" s="435"/>
      <c r="S264" s="435"/>
      <c r="T264" s="435"/>
      <c r="U264" s="435"/>
      <c r="V264" s="435"/>
      <c r="W264" s="435"/>
      <c r="X264" s="435"/>
      <c r="Y264" s="435"/>
      <c r="Z264" s="435"/>
      <c r="AA264" s="437">
        <f t="shared" si="3"/>
        <v>626738.8</v>
      </c>
      <c r="AB264" s="437">
        <f t="shared" si="3"/>
        <v>630353.3</v>
      </c>
      <c r="AC264" s="437">
        <f t="shared" si="3"/>
        <v>629028.8</v>
      </c>
      <c r="AD264" s="435"/>
    </row>
    <row r="265" spans="1:30" ht="29.25">
      <c r="A265" s="546"/>
      <c r="B265" s="550"/>
      <c r="C265" s="550"/>
      <c r="D265" s="438" t="s">
        <v>156</v>
      </c>
      <c r="E265" s="439"/>
      <c r="F265" s="439"/>
      <c r="G265" s="439"/>
      <c r="H265" s="435"/>
      <c r="I265" s="436"/>
      <c r="J265" s="436"/>
      <c r="K265" s="436"/>
      <c r="L265" s="436"/>
      <c r="M265" s="436"/>
      <c r="N265" s="435"/>
      <c r="O265" s="435"/>
      <c r="P265" s="435"/>
      <c r="Q265" s="435"/>
      <c r="R265" s="435"/>
      <c r="S265" s="435"/>
      <c r="T265" s="435"/>
      <c r="U265" s="435"/>
      <c r="V265" s="435"/>
      <c r="W265" s="435"/>
      <c r="X265" s="435"/>
      <c r="Y265" s="435"/>
      <c r="Z265" s="435"/>
      <c r="AA265" s="437">
        <f t="shared" si="3"/>
        <v>338649.064</v>
      </c>
      <c r="AB265" s="437">
        <f t="shared" si="3"/>
        <v>341837</v>
      </c>
      <c r="AC265" s="437">
        <f t="shared" si="3"/>
        <v>341837</v>
      </c>
      <c r="AD265" s="435"/>
    </row>
    <row r="266" spans="1:30" ht="174" customHeight="1">
      <c r="A266" s="231">
        <v>773</v>
      </c>
      <c r="B266" s="234" t="s">
        <v>113</v>
      </c>
      <c r="C266" s="232" t="s">
        <v>126</v>
      </c>
      <c r="D266" s="24" t="s">
        <v>531</v>
      </c>
      <c r="E266" s="5" t="s">
        <v>119</v>
      </c>
      <c r="F266" s="7">
        <v>39350</v>
      </c>
      <c r="G266" s="6">
        <v>442</v>
      </c>
      <c r="H266" s="5" t="s">
        <v>128</v>
      </c>
      <c r="I266" s="14" t="s">
        <v>121</v>
      </c>
      <c r="J266" s="14" t="s">
        <v>129</v>
      </c>
      <c r="K266" s="14" t="s">
        <v>123</v>
      </c>
      <c r="L266" s="14" t="s">
        <v>130</v>
      </c>
      <c r="M266" s="14" t="s">
        <v>131</v>
      </c>
      <c r="N266" s="44" t="s">
        <v>326</v>
      </c>
      <c r="O266" s="5" t="s">
        <v>119</v>
      </c>
      <c r="P266" s="7">
        <v>40113</v>
      </c>
      <c r="Q266" s="6">
        <v>898</v>
      </c>
      <c r="R266" s="5" t="s">
        <v>138</v>
      </c>
      <c r="S266" s="6"/>
      <c r="T266" s="1"/>
      <c r="U266" s="1"/>
      <c r="V266" s="8" t="s">
        <v>139</v>
      </c>
      <c r="W266" s="6"/>
      <c r="X266" s="6">
        <v>2</v>
      </c>
      <c r="Y266" s="15">
        <v>121</v>
      </c>
      <c r="Z266" s="5" t="s">
        <v>163</v>
      </c>
      <c r="AA266" s="20">
        <v>6939</v>
      </c>
      <c r="AB266" s="20">
        <v>6939</v>
      </c>
      <c r="AC266" s="20">
        <v>6939</v>
      </c>
      <c r="AD266" s="5" t="s">
        <v>133</v>
      </c>
    </row>
    <row r="267" spans="1:30" ht="297.75" customHeight="1">
      <c r="A267" s="920">
        <v>773</v>
      </c>
      <c r="B267" s="791" t="s">
        <v>113</v>
      </c>
      <c r="C267" s="791" t="s">
        <v>114</v>
      </c>
      <c r="D267" s="715" t="s">
        <v>545</v>
      </c>
      <c r="E267" s="5" t="s">
        <v>119</v>
      </c>
      <c r="F267" s="7">
        <v>38307</v>
      </c>
      <c r="G267" s="6">
        <v>508</v>
      </c>
      <c r="H267" s="5" t="s">
        <v>120</v>
      </c>
      <c r="I267" s="235" t="s">
        <v>121</v>
      </c>
      <c r="J267" s="235" t="s">
        <v>122</v>
      </c>
      <c r="K267" s="235" t="s">
        <v>151</v>
      </c>
      <c r="L267" s="235" t="s">
        <v>157</v>
      </c>
      <c r="M267" s="14" t="s">
        <v>141</v>
      </c>
      <c r="N267" s="236" t="s">
        <v>216</v>
      </c>
      <c r="O267" s="5" t="s">
        <v>140</v>
      </c>
      <c r="P267" s="240">
        <v>41927</v>
      </c>
      <c r="Q267" s="241">
        <v>2307</v>
      </c>
      <c r="R267" s="50" t="s">
        <v>214</v>
      </c>
      <c r="S267" s="244" t="s">
        <v>423</v>
      </c>
      <c r="T267" s="1"/>
      <c r="U267" s="1"/>
      <c r="V267" s="1"/>
      <c r="W267" s="1"/>
      <c r="X267" s="1"/>
      <c r="Y267" s="15">
        <v>611</v>
      </c>
      <c r="Z267" s="5" t="s">
        <v>161</v>
      </c>
      <c r="AA267" s="20">
        <v>3883</v>
      </c>
      <c r="AB267" s="20">
        <v>3883</v>
      </c>
      <c r="AC267" s="20">
        <v>3883</v>
      </c>
      <c r="AD267" s="5" t="s">
        <v>144</v>
      </c>
    </row>
    <row r="268" spans="1:30" ht="201.75" customHeight="1">
      <c r="A268" s="932"/>
      <c r="B268" s="928"/>
      <c r="C268" s="928"/>
      <c r="D268" s="740"/>
      <c r="E268" s="5" t="s">
        <v>119</v>
      </c>
      <c r="F268" s="7">
        <v>38307</v>
      </c>
      <c r="G268" s="6">
        <v>508</v>
      </c>
      <c r="H268" s="5" t="s">
        <v>120</v>
      </c>
      <c r="I268" s="14" t="s">
        <v>121</v>
      </c>
      <c r="J268" s="14" t="s">
        <v>122</v>
      </c>
      <c r="K268" s="14" t="s">
        <v>123</v>
      </c>
      <c r="L268" s="14" t="s">
        <v>124</v>
      </c>
      <c r="M268" s="14" t="s">
        <v>125</v>
      </c>
      <c r="N268" s="44" t="s">
        <v>328</v>
      </c>
      <c r="O268" s="5" t="s">
        <v>140</v>
      </c>
      <c r="P268" s="266">
        <v>41927</v>
      </c>
      <c r="Q268" s="26">
        <v>2308</v>
      </c>
      <c r="R268" s="50" t="s">
        <v>327</v>
      </c>
      <c r="S268" s="28" t="s">
        <v>425</v>
      </c>
      <c r="T268" s="1"/>
      <c r="U268" s="1"/>
      <c r="V268" s="1"/>
      <c r="W268" s="1"/>
      <c r="X268" s="1"/>
      <c r="Y268" s="15">
        <v>612</v>
      </c>
      <c r="Z268" s="5" t="s">
        <v>162</v>
      </c>
      <c r="AA268" s="20">
        <v>10683</v>
      </c>
      <c r="AB268" s="20">
        <v>16106</v>
      </c>
      <c r="AC268" s="20">
        <v>17148</v>
      </c>
      <c r="AD268" s="5" t="s">
        <v>136</v>
      </c>
    </row>
    <row r="269" spans="1:30" ht="198" customHeight="1">
      <c r="A269" s="932"/>
      <c r="B269" s="928"/>
      <c r="C269" s="928"/>
      <c r="D269" s="740"/>
      <c r="E269" s="5" t="s">
        <v>119</v>
      </c>
      <c r="F269" s="7">
        <v>38307</v>
      </c>
      <c r="G269" s="6">
        <v>508</v>
      </c>
      <c r="H269" s="5" t="s">
        <v>120</v>
      </c>
      <c r="I269" s="14" t="s">
        <v>121</v>
      </c>
      <c r="J269" s="14" t="s">
        <v>122</v>
      </c>
      <c r="K269" s="14" t="s">
        <v>123</v>
      </c>
      <c r="L269" s="14" t="s">
        <v>124</v>
      </c>
      <c r="M269" s="14" t="s">
        <v>141</v>
      </c>
      <c r="N269" s="44" t="s">
        <v>329</v>
      </c>
      <c r="O269" s="5" t="s">
        <v>140</v>
      </c>
      <c r="P269" s="266">
        <v>41927</v>
      </c>
      <c r="Q269" s="26">
        <v>2308</v>
      </c>
      <c r="R269" s="50" t="s">
        <v>327</v>
      </c>
      <c r="S269" s="28" t="s">
        <v>425</v>
      </c>
      <c r="T269" s="1"/>
      <c r="U269" s="1"/>
      <c r="V269" s="1"/>
      <c r="W269" s="1"/>
      <c r="X269" s="1"/>
      <c r="Y269" s="15">
        <v>611</v>
      </c>
      <c r="Z269" s="5" t="s">
        <v>161</v>
      </c>
      <c r="AA269" s="20">
        <v>147914</v>
      </c>
      <c r="AB269" s="20">
        <v>147914</v>
      </c>
      <c r="AC269" s="20">
        <v>147914</v>
      </c>
      <c r="AD269" s="5" t="s">
        <v>144</v>
      </c>
    </row>
    <row r="270" spans="1:30" ht="258.75" customHeight="1">
      <c r="A270" s="932"/>
      <c r="B270" s="928"/>
      <c r="C270" s="928"/>
      <c r="D270" s="740"/>
      <c r="E270" s="5" t="s">
        <v>119</v>
      </c>
      <c r="F270" s="7">
        <v>38307</v>
      </c>
      <c r="G270" s="6">
        <v>508</v>
      </c>
      <c r="H270" s="5" t="s">
        <v>120</v>
      </c>
      <c r="I270" s="14" t="s">
        <v>121</v>
      </c>
      <c r="J270" s="14" t="s">
        <v>122</v>
      </c>
      <c r="K270" s="14" t="s">
        <v>123</v>
      </c>
      <c r="L270" s="14" t="s">
        <v>124</v>
      </c>
      <c r="M270" s="14" t="s">
        <v>147</v>
      </c>
      <c r="N270" s="44" t="s">
        <v>330</v>
      </c>
      <c r="O270" s="5" t="s">
        <v>119</v>
      </c>
      <c r="P270" s="7">
        <v>38307</v>
      </c>
      <c r="Q270" s="6">
        <v>508</v>
      </c>
      <c r="R270" s="5" t="s">
        <v>120</v>
      </c>
      <c r="S270" s="18"/>
      <c r="T270" s="18"/>
      <c r="U270" s="18"/>
      <c r="V270" s="5" t="s">
        <v>178</v>
      </c>
      <c r="W270" s="1"/>
      <c r="X270" s="1"/>
      <c r="Y270" s="15">
        <v>612</v>
      </c>
      <c r="Z270" s="5" t="s">
        <v>162</v>
      </c>
      <c r="AA270" s="20">
        <v>1200</v>
      </c>
      <c r="AB270" s="20">
        <v>1200</v>
      </c>
      <c r="AC270" s="20">
        <v>1200</v>
      </c>
      <c r="AD270" s="5" t="s">
        <v>136</v>
      </c>
    </row>
    <row r="271" spans="1:30" ht="258.75" customHeight="1">
      <c r="A271" s="932"/>
      <c r="B271" s="928"/>
      <c r="C271" s="928"/>
      <c r="D271" s="740"/>
      <c r="E271" s="44" t="s">
        <v>717</v>
      </c>
      <c r="F271" s="7">
        <v>41779</v>
      </c>
      <c r="G271" s="6">
        <v>1085</v>
      </c>
      <c r="H271" s="44" t="s">
        <v>759</v>
      </c>
      <c r="I271" s="235" t="s">
        <v>121</v>
      </c>
      <c r="J271" s="235" t="s">
        <v>122</v>
      </c>
      <c r="K271" s="235" t="s">
        <v>123</v>
      </c>
      <c r="L271" s="235" t="s">
        <v>760</v>
      </c>
      <c r="M271" s="235" t="s">
        <v>625</v>
      </c>
      <c r="N271" s="44" t="s">
        <v>761</v>
      </c>
      <c r="O271" s="5" t="s">
        <v>140</v>
      </c>
      <c r="P271" s="266">
        <v>41927</v>
      </c>
      <c r="Q271" s="26">
        <v>2308</v>
      </c>
      <c r="R271" s="50" t="s">
        <v>327</v>
      </c>
      <c r="S271" s="28" t="s">
        <v>425</v>
      </c>
      <c r="T271" s="390"/>
      <c r="U271" s="390"/>
      <c r="V271" s="5"/>
      <c r="W271" s="1"/>
      <c r="X271" s="1"/>
      <c r="Y271" s="15">
        <v>464</v>
      </c>
      <c r="Z271" s="44" t="s">
        <v>762</v>
      </c>
      <c r="AA271" s="20">
        <v>2832.1</v>
      </c>
      <c r="AB271" s="20"/>
      <c r="AC271" s="20"/>
      <c r="AD271" s="44" t="s">
        <v>763</v>
      </c>
    </row>
    <row r="272" spans="1:30" ht="183" customHeight="1">
      <c r="A272" s="932"/>
      <c r="B272" s="928"/>
      <c r="C272" s="928"/>
      <c r="D272" s="740"/>
      <c r="E272" s="5" t="s">
        <v>119</v>
      </c>
      <c r="F272" s="7">
        <v>38307</v>
      </c>
      <c r="G272" s="6">
        <v>508</v>
      </c>
      <c r="H272" s="5" t="s">
        <v>120</v>
      </c>
      <c r="I272" s="14" t="s">
        <v>121</v>
      </c>
      <c r="J272" s="14" t="s">
        <v>148</v>
      </c>
      <c r="K272" s="14" t="s">
        <v>115</v>
      </c>
      <c r="L272" s="14" t="s">
        <v>130</v>
      </c>
      <c r="M272" s="14" t="s">
        <v>149</v>
      </c>
      <c r="N272" s="44" t="s">
        <v>217</v>
      </c>
      <c r="O272" s="5" t="s">
        <v>140</v>
      </c>
      <c r="P272" s="25">
        <v>41926</v>
      </c>
      <c r="Q272" s="26">
        <v>2292</v>
      </c>
      <c r="R272" s="50" t="s">
        <v>210</v>
      </c>
      <c r="S272" s="244" t="s">
        <v>152</v>
      </c>
      <c r="T272" s="13"/>
      <c r="U272" s="13"/>
      <c r="V272" s="13"/>
      <c r="W272" s="13"/>
      <c r="X272" s="13"/>
      <c r="Y272" s="15">
        <v>612</v>
      </c>
      <c r="Z272" s="5" t="s">
        <v>162</v>
      </c>
      <c r="AA272" s="20">
        <v>50</v>
      </c>
      <c r="AB272" s="20">
        <v>50</v>
      </c>
      <c r="AC272" s="20">
        <v>50</v>
      </c>
      <c r="AD272" s="5" t="s">
        <v>136</v>
      </c>
    </row>
    <row r="273" spans="1:30" ht="144" customHeight="1">
      <c r="A273" s="932"/>
      <c r="B273" s="928"/>
      <c r="C273" s="928"/>
      <c r="D273" s="740"/>
      <c r="E273" s="5" t="s">
        <v>119</v>
      </c>
      <c r="F273" s="7">
        <v>38307</v>
      </c>
      <c r="G273" s="6">
        <v>508</v>
      </c>
      <c r="H273" s="5" t="s">
        <v>120</v>
      </c>
      <c r="I273" s="14" t="s">
        <v>121</v>
      </c>
      <c r="J273" s="14" t="s">
        <v>148</v>
      </c>
      <c r="K273" s="14" t="s">
        <v>129</v>
      </c>
      <c r="L273" s="14" t="s">
        <v>130</v>
      </c>
      <c r="M273" s="14" t="s">
        <v>149</v>
      </c>
      <c r="N273" s="44" t="s">
        <v>331</v>
      </c>
      <c r="O273" s="5" t="s">
        <v>140</v>
      </c>
      <c r="P273" s="25">
        <v>41925</v>
      </c>
      <c r="Q273" s="26">
        <v>2260</v>
      </c>
      <c r="R273" s="50" t="s">
        <v>332</v>
      </c>
      <c r="S273" s="28" t="s">
        <v>540</v>
      </c>
      <c r="T273" s="13"/>
      <c r="U273" s="13"/>
      <c r="V273" s="13"/>
      <c r="W273" s="13"/>
      <c r="X273" s="13"/>
      <c r="Y273" s="15">
        <v>612</v>
      </c>
      <c r="Z273" s="5" t="s">
        <v>162</v>
      </c>
      <c r="AA273" s="20">
        <v>200</v>
      </c>
      <c r="AB273" s="20">
        <v>200</v>
      </c>
      <c r="AC273" s="20">
        <v>200</v>
      </c>
      <c r="AD273" s="5" t="s">
        <v>136</v>
      </c>
    </row>
    <row r="274" spans="1:30" ht="166.5" customHeight="1">
      <c r="A274" s="932"/>
      <c r="B274" s="928"/>
      <c r="C274" s="928"/>
      <c r="D274" s="740"/>
      <c r="E274" s="5" t="s">
        <v>119</v>
      </c>
      <c r="F274" s="7">
        <v>38307</v>
      </c>
      <c r="G274" s="6">
        <v>508</v>
      </c>
      <c r="H274" s="5" t="s">
        <v>120</v>
      </c>
      <c r="I274" s="14" t="s">
        <v>121</v>
      </c>
      <c r="J274" s="14" t="s">
        <v>148</v>
      </c>
      <c r="K274" s="14" t="s">
        <v>150</v>
      </c>
      <c r="L274" s="14" t="s">
        <v>130</v>
      </c>
      <c r="M274" s="14" t="s">
        <v>149</v>
      </c>
      <c r="N274" s="44" t="s">
        <v>333</v>
      </c>
      <c r="O274" s="5" t="s">
        <v>140</v>
      </c>
      <c r="P274" s="25">
        <v>41925</v>
      </c>
      <c r="Q274" s="26">
        <v>2261</v>
      </c>
      <c r="R274" s="50" t="s">
        <v>215</v>
      </c>
      <c r="S274" s="28" t="s">
        <v>540</v>
      </c>
      <c r="T274" s="13"/>
      <c r="U274" s="13"/>
      <c r="V274" s="245"/>
      <c r="W274" s="13"/>
      <c r="X274" s="13"/>
      <c r="Y274" s="15">
        <v>612</v>
      </c>
      <c r="Z274" s="5" t="s">
        <v>162</v>
      </c>
      <c r="AA274" s="20">
        <v>210</v>
      </c>
      <c r="AB274" s="20">
        <v>210</v>
      </c>
      <c r="AC274" s="20">
        <v>210</v>
      </c>
      <c r="AD274" s="5" t="s">
        <v>136</v>
      </c>
    </row>
    <row r="275" spans="1:30" ht="138.75" customHeight="1">
      <c r="A275" s="932"/>
      <c r="B275" s="928"/>
      <c r="C275" s="928"/>
      <c r="D275" s="740"/>
      <c r="E275" s="715" t="s">
        <v>119</v>
      </c>
      <c r="F275" s="723">
        <v>38307</v>
      </c>
      <c r="G275" s="667">
        <v>508</v>
      </c>
      <c r="H275" s="715" t="s">
        <v>120</v>
      </c>
      <c r="I275" s="725" t="s">
        <v>121</v>
      </c>
      <c r="J275" s="725" t="s">
        <v>148</v>
      </c>
      <c r="K275" s="725" t="s">
        <v>151</v>
      </c>
      <c r="L275" s="935" t="s">
        <v>124</v>
      </c>
      <c r="M275" s="935" t="s">
        <v>167</v>
      </c>
      <c r="N275" s="713" t="s">
        <v>218</v>
      </c>
      <c r="O275" s="715" t="s">
        <v>140</v>
      </c>
      <c r="P275" s="793">
        <v>41927</v>
      </c>
      <c r="Q275" s="840">
        <v>2307</v>
      </c>
      <c r="R275" s="758" t="s">
        <v>214</v>
      </c>
      <c r="S275" s="849" t="s">
        <v>425</v>
      </c>
      <c r="T275" s="729"/>
      <c r="U275" s="729"/>
      <c r="V275" s="729"/>
      <c r="W275" s="729"/>
      <c r="X275" s="729"/>
      <c r="Y275" s="15">
        <v>611</v>
      </c>
      <c r="Z275" s="5" t="s">
        <v>161</v>
      </c>
      <c r="AA275" s="20">
        <v>3729</v>
      </c>
      <c r="AB275" s="20">
        <v>3729.1</v>
      </c>
      <c r="AC275" s="20">
        <v>3729.1</v>
      </c>
      <c r="AD275" s="5" t="s">
        <v>144</v>
      </c>
    </row>
    <row r="276" spans="1:30" ht="168" customHeight="1">
      <c r="A276" s="932"/>
      <c r="B276" s="928"/>
      <c r="C276" s="928"/>
      <c r="D276" s="740"/>
      <c r="E276" s="716"/>
      <c r="F276" s="724"/>
      <c r="G276" s="669"/>
      <c r="H276" s="716"/>
      <c r="I276" s="726"/>
      <c r="J276" s="726"/>
      <c r="K276" s="726"/>
      <c r="L276" s="726"/>
      <c r="M276" s="726"/>
      <c r="N276" s="716"/>
      <c r="O276" s="716"/>
      <c r="P276" s="937"/>
      <c r="Q276" s="842"/>
      <c r="R276" s="712"/>
      <c r="S276" s="844"/>
      <c r="T276" s="730"/>
      <c r="U276" s="730"/>
      <c r="V276" s="730"/>
      <c r="W276" s="730"/>
      <c r="X276" s="730"/>
      <c r="Y276" s="15">
        <v>612</v>
      </c>
      <c r="Z276" s="5" t="s">
        <v>162</v>
      </c>
      <c r="AA276" s="20">
        <v>580</v>
      </c>
      <c r="AB276" s="20">
        <v>520</v>
      </c>
      <c r="AC276" s="20">
        <v>480</v>
      </c>
      <c r="AD276" s="5" t="s">
        <v>136</v>
      </c>
    </row>
    <row r="277" spans="1:30" ht="138" customHeight="1">
      <c r="A277" s="932"/>
      <c r="B277" s="928"/>
      <c r="C277" s="928"/>
      <c r="D277" s="740"/>
      <c r="E277" s="715" t="s">
        <v>119</v>
      </c>
      <c r="F277" s="723">
        <v>38307</v>
      </c>
      <c r="G277" s="667">
        <v>508</v>
      </c>
      <c r="H277" s="715" t="s">
        <v>120</v>
      </c>
      <c r="I277" s="725" t="s">
        <v>121</v>
      </c>
      <c r="J277" s="725" t="s">
        <v>148</v>
      </c>
      <c r="K277" s="725" t="s">
        <v>151</v>
      </c>
      <c r="L277" s="935" t="s">
        <v>124</v>
      </c>
      <c r="M277" s="725" t="s">
        <v>153</v>
      </c>
      <c r="N277" s="758" t="s">
        <v>219</v>
      </c>
      <c r="O277" s="715" t="s">
        <v>140</v>
      </c>
      <c r="P277" s="793">
        <v>41927</v>
      </c>
      <c r="Q277" s="840">
        <v>2307</v>
      </c>
      <c r="R277" s="758" t="s">
        <v>214</v>
      </c>
      <c r="S277" s="849" t="s">
        <v>425</v>
      </c>
      <c r="T277" s="729"/>
      <c r="U277" s="729"/>
      <c r="V277" s="729"/>
      <c r="W277" s="729"/>
      <c r="X277" s="729"/>
      <c r="Y277" s="15">
        <v>611</v>
      </c>
      <c r="Z277" s="5" t="s">
        <v>161</v>
      </c>
      <c r="AA277" s="20">
        <v>13720</v>
      </c>
      <c r="AB277" s="20">
        <v>13720</v>
      </c>
      <c r="AC277" s="20">
        <v>13720</v>
      </c>
      <c r="AD277" s="5" t="s">
        <v>144</v>
      </c>
    </row>
    <row r="278" spans="1:30" ht="352.5" customHeight="1">
      <c r="A278" s="932"/>
      <c r="B278" s="928"/>
      <c r="C278" s="928"/>
      <c r="D278" s="740"/>
      <c r="E278" s="716"/>
      <c r="F278" s="724"/>
      <c r="G278" s="669"/>
      <c r="H278" s="716"/>
      <c r="I278" s="726"/>
      <c r="J278" s="726"/>
      <c r="K278" s="726"/>
      <c r="L278" s="726"/>
      <c r="M278" s="726"/>
      <c r="N278" s="712"/>
      <c r="O278" s="716"/>
      <c r="P278" s="937"/>
      <c r="Q278" s="842"/>
      <c r="R278" s="712"/>
      <c r="S278" s="844"/>
      <c r="T278" s="730"/>
      <c r="U278" s="730"/>
      <c r="V278" s="730"/>
      <c r="W278" s="730"/>
      <c r="X278" s="730"/>
      <c r="Y278" s="17">
        <v>630</v>
      </c>
      <c r="Z278" s="5" t="s">
        <v>154</v>
      </c>
      <c r="AA278" s="20">
        <v>216</v>
      </c>
      <c r="AB278" s="20">
        <v>216</v>
      </c>
      <c r="AC278" s="20">
        <v>216</v>
      </c>
      <c r="AD278" s="5" t="s">
        <v>155</v>
      </c>
    </row>
    <row r="279" spans="1:30" ht="78.75" customHeight="1">
      <c r="A279" s="932"/>
      <c r="B279" s="928"/>
      <c r="C279" s="928"/>
      <c r="D279" s="740"/>
      <c r="E279" s="715" t="s">
        <v>119</v>
      </c>
      <c r="F279" s="723">
        <v>38307</v>
      </c>
      <c r="G279" s="667">
        <v>508</v>
      </c>
      <c r="H279" s="715" t="s">
        <v>120</v>
      </c>
      <c r="I279" s="725" t="s">
        <v>121</v>
      </c>
      <c r="J279" s="725" t="s">
        <v>148</v>
      </c>
      <c r="K279" s="725" t="s">
        <v>123</v>
      </c>
      <c r="L279" s="725" t="s">
        <v>157</v>
      </c>
      <c r="M279" s="725" t="s">
        <v>158</v>
      </c>
      <c r="N279" s="713" t="s">
        <v>334</v>
      </c>
      <c r="O279" s="715" t="s">
        <v>140</v>
      </c>
      <c r="P279" s="938">
        <v>41927</v>
      </c>
      <c r="Q279" s="840">
        <v>2308</v>
      </c>
      <c r="R279" s="758" t="s">
        <v>327</v>
      </c>
      <c r="S279" s="843" t="s">
        <v>423</v>
      </c>
      <c r="T279" s="729"/>
      <c r="U279" s="729"/>
      <c r="V279" s="729"/>
      <c r="W279" s="729"/>
      <c r="X279" s="729"/>
      <c r="Y279" s="15">
        <v>111</v>
      </c>
      <c r="Z279" s="5" t="s">
        <v>159</v>
      </c>
      <c r="AA279" s="20">
        <f>4287</f>
        <v>4287</v>
      </c>
      <c r="AB279" s="20">
        <f>4287</f>
        <v>4287</v>
      </c>
      <c r="AC279" s="20">
        <f>4287</f>
        <v>4287</v>
      </c>
      <c r="AD279" s="5" t="s">
        <v>133</v>
      </c>
    </row>
    <row r="280" spans="1:30" ht="77.25" customHeight="1">
      <c r="A280" s="932"/>
      <c r="B280" s="928"/>
      <c r="C280" s="928"/>
      <c r="D280" s="740"/>
      <c r="E280" s="740"/>
      <c r="F280" s="934"/>
      <c r="G280" s="668"/>
      <c r="H280" s="740"/>
      <c r="I280" s="919"/>
      <c r="J280" s="919"/>
      <c r="K280" s="919"/>
      <c r="L280" s="919"/>
      <c r="M280" s="919"/>
      <c r="N280" s="740"/>
      <c r="O280" s="740"/>
      <c r="P280" s="939"/>
      <c r="Q280" s="841"/>
      <c r="R280" s="748"/>
      <c r="S280" s="846"/>
      <c r="T280" s="731"/>
      <c r="U280" s="731"/>
      <c r="V280" s="731"/>
      <c r="W280" s="731"/>
      <c r="X280" s="731"/>
      <c r="Y280" s="15">
        <v>112</v>
      </c>
      <c r="Z280" s="5" t="s">
        <v>597</v>
      </c>
      <c r="AA280" s="20">
        <v>14.1</v>
      </c>
      <c r="AB280" s="20">
        <v>12</v>
      </c>
      <c r="AC280" s="20">
        <v>12</v>
      </c>
      <c r="AD280" s="5" t="s">
        <v>133</v>
      </c>
    </row>
    <row r="281" spans="1:30" ht="77.25" customHeight="1">
      <c r="A281" s="932"/>
      <c r="B281" s="928"/>
      <c r="C281" s="928"/>
      <c r="D281" s="740"/>
      <c r="E281" s="740"/>
      <c r="F281" s="934"/>
      <c r="G281" s="668"/>
      <c r="H281" s="740"/>
      <c r="I281" s="919"/>
      <c r="J281" s="919"/>
      <c r="K281" s="919"/>
      <c r="L281" s="919"/>
      <c r="M281" s="919"/>
      <c r="N281" s="740"/>
      <c r="O281" s="740"/>
      <c r="P281" s="939"/>
      <c r="Q281" s="841"/>
      <c r="R281" s="748"/>
      <c r="S281" s="846"/>
      <c r="T281" s="731"/>
      <c r="U281" s="731"/>
      <c r="V281" s="731"/>
      <c r="W281" s="731"/>
      <c r="X281" s="731"/>
      <c r="Y281" s="15">
        <v>244</v>
      </c>
      <c r="Z281" s="5" t="s">
        <v>160</v>
      </c>
      <c r="AA281" s="20">
        <v>825.9</v>
      </c>
      <c r="AB281" s="20">
        <v>1128</v>
      </c>
      <c r="AC281" s="20">
        <v>1128</v>
      </c>
      <c r="AD281" s="5" t="s">
        <v>134</v>
      </c>
    </row>
    <row r="282" spans="1:30" ht="130.5" customHeight="1">
      <c r="A282" s="932"/>
      <c r="B282" s="928"/>
      <c r="C282" s="928"/>
      <c r="D282" s="740"/>
      <c r="E282" s="740"/>
      <c r="F282" s="934"/>
      <c r="G282" s="668"/>
      <c r="H282" s="740"/>
      <c r="I282" s="919"/>
      <c r="J282" s="919"/>
      <c r="K282" s="919"/>
      <c r="L282" s="919"/>
      <c r="M282" s="919"/>
      <c r="N282" s="740"/>
      <c r="O282" s="740"/>
      <c r="P282" s="939"/>
      <c r="Q282" s="841"/>
      <c r="R282" s="748"/>
      <c r="S282" s="846"/>
      <c r="T282" s="731"/>
      <c r="U282" s="731"/>
      <c r="V282" s="731"/>
      <c r="W282" s="731"/>
      <c r="X282" s="731"/>
      <c r="Y282" s="15">
        <v>611</v>
      </c>
      <c r="Z282" s="5" t="s">
        <v>161</v>
      </c>
      <c r="AA282" s="20">
        <v>23396</v>
      </c>
      <c r="AB282" s="20">
        <v>23649</v>
      </c>
      <c r="AC282" s="20">
        <v>23649</v>
      </c>
      <c r="AD282" s="5" t="s">
        <v>144</v>
      </c>
    </row>
    <row r="283" spans="1:30" ht="51" customHeight="1">
      <c r="A283" s="932"/>
      <c r="B283" s="928"/>
      <c r="C283" s="928"/>
      <c r="D283" s="740"/>
      <c r="E283" s="740"/>
      <c r="F283" s="934"/>
      <c r="G283" s="668"/>
      <c r="H283" s="740"/>
      <c r="I283" s="919"/>
      <c r="J283" s="919"/>
      <c r="K283" s="919"/>
      <c r="L283" s="919"/>
      <c r="M283" s="919"/>
      <c r="N283" s="740"/>
      <c r="O283" s="740"/>
      <c r="P283" s="939"/>
      <c r="Q283" s="841"/>
      <c r="R283" s="748"/>
      <c r="S283" s="846"/>
      <c r="T283" s="731"/>
      <c r="U283" s="731"/>
      <c r="V283" s="731"/>
      <c r="W283" s="731"/>
      <c r="X283" s="731"/>
      <c r="Y283" s="15">
        <v>612</v>
      </c>
      <c r="Z283" s="5" t="s">
        <v>165</v>
      </c>
      <c r="AA283" s="20">
        <v>744.9</v>
      </c>
      <c r="AB283" s="20">
        <v>645</v>
      </c>
      <c r="AC283" s="20">
        <v>645</v>
      </c>
      <c r="AD283" s="5" t="s">
        <v>136</v>
      </c>
    </row>
    <row r="284" spans="1:30" ht="56.25" customHeight="1">
      <c r="A284" s="932"/>
      <c r="B284" s="928"/>
      <c r="C284" s="928"/>
      <c r="D284" s="740"/>
      <c r="E284" s="740"/>
      <c r="F284" s="934"/>
      <c r="G284" s="668"/>
      <c r="H284" s="740"/>
      <c r="I284" s="919"/>
      <c r="J284" s="919"/>
      <c r="K284" s="919"/>
      <c r="L284" s="919"/>
      <c r="M284" s="919"/>
      <c r="N284" s="740"/>
      <c r="O284" s="740"/>
      <c r="P284" s="939"/>
      <c r="Q284" s="841"/>
      <c r="R284" s="748"/>
      <c r="S284" s="846"/>
      <c r="T284" s="731"/>
      <c r="U284" s="731"/>
      <c r="V284" s="731"/>
      <c r="W284" s="731"/>
      <c r="X284" s="731"/>
      <c r="Y284" s="15">
        <v>851</v>
      </c>
      <c r="Z284" s="5" t="s">
        <v>164</v>
      </c>
      <c r="AA284" s="20">
        <v>299</v>
      </c>
      <c r="AB284" s="20">
        <v>299</v>
      </c>
      <c r="AC284" s="20">
        <v>299</v>
      </c>
      <c r="AD284" s="5" t="s">
        <v>135</v>
      </c>
    </row>
    <row r="285" spans="1:30" ht="43.5" customHeight="1">
      <c r="A285" s="932"/>
      <c r="B285" s="928"/>
      <c r="C285" s="928"/>
      <c r="D285" s="740"/>
      <c r="E285" s="716"/>
      <c r="F285" s="724"/>
      <c r="G285" s="669"/>
      <c r="H285" s="716"/>
      <c r="I285" s="726"/>
      <c r="J285" s="726"/>
      <c r="K285" s="726"/>
      <c r="L285" s="726"/>
      <c r="M285" s="726"/>
      <c r="N285" s="716"/>
      <c r="O285" s="716"/>
      <c r="P285" s="940"/>
      <c r="Q285" s="842"/>
      <c r="R285" s="712"/>
      <c r="S285" s="844"/>
      <c r="T285" s="730"/>
      <c r="U285" s="730"/>
      <c r="V285" s="730"/>
      <c r="W285" s="730"/>
      <c r="X285" s="730"/>
      <c r="Y285" s="15">
        <v>852</v>
      </c>
      <c r="Z285" s="5" t="s">
        <v>166</v>
      </c>
      <c r="AA285" s="20">
        <v>7</v>
      </c>
      <c r="AB285" s="20">
        <v>7</v>
      </c>
      <c r="AC285" s="20">
        <v>7</v>
      </c>
      <c r="AD285" s="5" t="s">
        <v>135</v>
      </c>
    </row>
    <row r="286" spans="1:30" ht="136.5" customHeight="1">
      <c r="A286" s="932"/>
      <c r="B286" s="928"/>
      <c r="C286" s="928"/>
      <c r="D286" s="740"/>
      <c r="E286" s="715" t="s">
        <v>119</v>
      </c>
      <c r="F286" s="723">
        <v>38307</v>
      </c>
      <c r="G286" s="667">
        <v>508</v>
      </c>
      <c r="H286" s="715" t="s">
        <v>120</v>
      </c>
      <c r="I286" s="725" t="s">
        <v>121</v>
      </c>
      <c r="J286" s="725" t="s">
        <v>148</v>
      </c>
      <c r="K286" s="725" t="s">
        <v>123</v>
      </c>
      <c r="L286" s="725" t="s">
        <v>157</v>
      </c>
      <c r="M286" s="725" t="s">
        <v>167</v>
      </c>
      <c r="N286" s="713" t="s">
        <v>220</v>
      </c>
      <c r="O286" s="715" t="s">
        <v>140</v>
      </c>
      <c r="P286" s="793">
        <v>41927</v>
      </c>
      <c r="Q286" s="840">
        <v>2308</v>
      </c>
      <c r="R286" s="758" t="s">
        <v>327</v>
      </c>
      <c r="S286" s="843" t="s">
        <v>423</v>
      </c>
      <c r="T286" s="729"/>
      <c r="U286" s="729"/>
      <c r="V286" s="729"/>
      <c r="W286" s="729"/>
      <c r="X286" s="729"/>
      <c r="Y286" s="15">
        <v>611</v>
      </c>
      <c r="Z286" s="5" t="s">
        <v>161</v>
      </c>
      <c r="AA286" s="237">
        <v>84329.5</v>
      </c>
      <c r="AB286" s="237">
        <v>85773.6</v>
      </c>
      <c r="AC286" s="237">
        <v>85829.5</v>
      </c>
      <c r="AD286" s="5" t="s">
        <v>144</v>
      </c>
    </row>
    <row r="287" spans="1:30" ht="69.75" customHeight="1">
      <c r="A287" s="932"/>
      <c r="B287" s="928"/>
      <c r="C287" s="928"/>
      <c r="D287" s="740"/>
      <c r="E287" s="716"/>
      <c r="F287" s="724"/>
      <c r="G287" s="669"/>
      <c r="H287" s="716"/>
      <c r="I287" s="726"/>
      <c r="J287" s="726"/>
      <c r="K287" s="726"/>
      <c r="L287" s="726"/>
      <c r="M287" s="726"/>
      <c r="N287" s="716"/>
      <c r="O287" s="716"/>
      <c r="P287" s="937"/>
      <c r="Q287" s="842"/>
      <c r="R287" s="712"/>
      <c r="S287" s="844"/>
      <c r="T287" s="730"/>
      <c r="U287" s="730"/>
      <c r="V287" s="730"/>
      <c r="W287" s="730"/>
      <c r="X287" s="730"/>
      <c r="Y287" s="15">
        <v>612</v>
      </c>
      <c r="Z287" s="5" t="s">
        <v>168</v>
      </c>
      <c r="AA287" s="237">
        <v>10870.9</v>
      </c>
      <c r="AB287" s="237">
        <v>9827.3</v>
      </c>
      <c r="AC287" s="237">
        <v>9740.4</v>
      </c>
      <c r="AD287" s="5" t="s">
        <v>136</v>
      </c>
    </row>
    <row r="288" spans="1:30" ht="265.5" customHeight="1">
      <c r="A288" s="932"/>
      <c r="B288" s="928"/>
      <c r="C288" s="928"/>
      <c r="D288" s="740"/>
      <c r="E288" s="5" t="s">
        <v>119</v>
      </c>
      <c r="F288" s="7">
        <v>38307</v>
      </c>
      <c r="G288" s="6">
        <v>508</v>
      </c>
      <c r="H288" s="5" t="s">
        <v>120</v>
      </c>
      <c r="I288" s="238" t="s">
        <v>121</v>
      </c>
      <c r="J288" s="238" t="s">
        <v>148</v>
      </c>
      <c r="K288" s="238" t="s">
        <v>123</v>
      </c>
      <c r="L288" s="238" t="s">
        <v>157</v>
      </c>
      <c r="M288" s="238" t="s">
        <v>764</v>
      </c>
      <c r="N288" s="239" t="s">
        <v>765</v>
      </c>
      <c r="O288" s="5" t="s">
        <v>140</v>
      </c>
      <c r="P288" s="285">
        <v>41927</v>
      </c>
      <c r="Q288" s="26">
        <v>2308</v>
      </c>
      <c r="R288" s="50" t="s">
        <v>327</v>
      </c>
      <c r="S288" s="244" t="s">
        <v>423</v>
      </c>
      <c r="T288" s="389"/>
      <c r="U288" s="389"/>
      <c r="V288" s="389"/>
      <c r="W288" s="389"/>
      <c r="X288" s="389"/>
      <c r="Y288" s="15">
        <v>612</v>
      </c>
      <c r="Z288" s="5" t="s">
        <v>168</v>
      </c>
      <c r="AA288" s="237">
        <v>481.4</v>
      </c>
      <c r="AB288" s="237"/>
      <c r="AC288" s="237"/>
      <c r="AD288" s="5" t="s">
        <v>136</v>
      </c>
    </row>
    <row r="289" spans="1:30" ht="375.75" customHeight="1">
      <c r="A289" s="932"/>
      <c r="B289" s="928"/>
      <c r="C289" s="928"/>
      <c r="D289" s="740"/>
      <c r="E289" s="5" t="s">
        <v>119</v>
      </c>
      <c r="F289" s="7">
        <v>38307</v>
      </c>
      <c r="G289" s="6">
        <v>508</v>
      </c>
      <c r="H289" s="5" t="s">
        <v>120</v>
      </c>
      <c r="I289" s="238" t="s">
        <v>121</v>
      </c>
      <c r="J289" s="238" t="s">
        <v>148</v>
      </c>
      <c r="K289" s="238" t="s">
        <v>123</v>
      </c>
      <c r="L289" s="238" t="s">
        <v>157</v>
      </c>
      <c r="M289" s="238" t="s">
        <v>683</v>
      </c>
      <c r="N289" s="239" t="s">
        <v>684</v>
      </c>
      <c r="O289" s="5" t="s">
        <v>140</v>
      </c>
      <c r="P289" s="285">
        <v>41927</v>
      </c>
      <c r="Q289" s="26">
        <v>2308</v>
      </c>
      <c r="R289" s="50" t="s">
        <v>327</v>
      </c>
      <c r="S289" s="244" t="s">
        <v>423</v>
      </c>
      <c r="T289" s="233"/>
      <c r="U289" s="233"/>
      <c r="V289" s="233"/>
      <c r="W289" s="233"/>
      <c r="X289" s="233"/>
      <c r="Y289" s="15">
        <v>611</v>
      </c>
      <c r="Z289" s="5" t="s">
        <v>161</v>
      </c>
      <c r="AA289" s="20">
        <v>1126.7</v>
      </c>
      <c r="AB289" s="20">
        <v>1780.4</v>
      </c>
      <c r="AC289" s="20">
        <v>1780.4</v>
      </c>
      <c r="AD289" s="5" t="s">
        <v>144</v>
      </c>
    </row>
    <row r="290" spans="1:30" ht="294.75" customHeight="1">
      <c r="A290" s="932"/>
      <c r="B290" s="928"/>
      <c r="C290" s="928"/>
      <c r="D290" s="740"/>
      <c r="E290" s="5" t="s">
        <v>119</v>
      </c>
      <c r="F290" s="7">
        <v>38307</v>
      </c>
      <c r="G290" s="6">
        <v>508</v>
      </c>
      <c r="H290" s="5" t="s">
        <v>120</v>
      </c>
      <c r="I290" s="14" t="s">
        <v>121</v>
      </c>
      <c r="J290" s="14" t="s">
        <v>148</v>
      </c>
      <c r="K290" s="14" t="s">
        <v>123</v>
      </c>
      <c r="L290" s="14" t="s">
        <v>157</v>
      </c>
      <c r="M290" s="14" t="s">
        <v>147</v>
      </c>
      <c r="N290" s="44" t="s">
        <v>678</v>
      </c>
      <c r="O290" s="5" t="s">
        <v>119</v>
      </c>
      <c r="P290" s="7">
        <v>38307</v>
      </c>
      <c r="Q290" s="6">
        <v>508</v>
      </c>
      <c r="R290" s="5" t="s">
        <v>120</v>
      </c>
      <c r="S290" s="18"/>
      <c r="T290" s="18"/>
      <c r="U290" s="18"/>
      <c r="V290" s="5" t="s">
        <v>178</v>
      </c>
      <c r="W290" s="1"/>
      <c r="X290" s="1"/>
      <c r="Y290" s="15">
        <v>612</v>
      </c>
      <c r="Z290" s="5" t="s">
        <v>165</v>
      </c>
      <c r="AA290" s="20">
        <v>1000</v>
      </c>
      <c r="AB290" s="20">
        <v>1000</v>
      </c>
      <c r="AC290" s="20">
        <v>1000</v>
      </c>
      <c r="AD290" s="5" t="s">
        <v>136</v>
      </c>
    </row>
    <row r="291" spans="1:30" ht="304.5" customHeight="1">
      <c r="A291" s="932"/>
      <c r="B291" s="928"/>
      <c r="C291" s="928"/>
      <c r="D291" s="740"/>
      <c r="E291" s="5" t="s">
        <v>119</v>
      </c>
      <c r="F291" s="7">
        <v>38307</v>
      </c>
      <c r="G291" s="6">
        <v>508</v>
      </c>
      <c r="H291" s="5" t="s">
        <v>120</v>
      </c>
      <c r="I291" s="235" t="s">
        <v>121</v>
      </c>
      <c r="J291" s="235" t="s">
        <v>148</v>
      </c>
      <c r="K291" s="235" t="s">
        <v>123</v>
      </c>
      <c r="L291" s="235" t="s">
        <v>157</v>
      </c>
      <c r="M291" s="235" t="s">
        <v>740</v>
      </c>
      <c r="N291" s="44" t="s">
        <v>741</v>
      </c>
      <c r="O291" s="5" t="s">
        <v>140</v>
      </c>
      <c r="P291" s="285">
        <v>41927</v>
      </c>
      <c r="Q291" s="26">
        <v>2308</v>
      </c>
      <c r="R291" s="50" t="s">
        <v>327</v>
      </c>
      <c r="S291" s="244" t="s">
        <v>423</v>
      </c>
      <c r="T291" s="375"/>
      <c r="U291" s="375"/>
      <c r="V291" s="5"/>
      <c r="W291" s="1"/>
      <c r="X291" s="1"/>
      <c r="Y291" s="15">
        <v>612</v>
      </c>
      <c r="Z291" s="5" t="s">
        <v>165</v>
      </c>
      <c r="AA291" s="20">
        <v>2200.5</v>
      </c>
      <c r="AB291" s="20"/>
      <c r="AC291" s="20"/>
      <c r="AD291" s="5" t="s">
        <v>136</v>
      </c>
    </row>
    <row r="292" spans="1:30" ht="304.5" customHeight="1">
      <c r="A292" s="932"/>
      <c r="B292" s="928"/>
      <c r="C292" s="928"/>
      <c r="D292" s="740"/>
      <c r="E292" s="5" t="s">
        <v>119</v>
      </c>
      <c r="F292" s="7">
        <v>38307</v>
      </c>
      <c r="G292" s="6">
        <v>508</v>
      </c>
      <c r="H292" s="5" t="s">
        <v>120</v>
      </c>
      <c r="I292" s="235" t="s">
        <v>121</v>
      </c>
      <c r="J292" s="235" t="s">
        <v>148</v>
      </c>
      <c r="K292" s="235" t="s">
        <v>123</v>
      </c>
      <c r="L292" s="235" t="s">
        <v>157</v>
      </c>
      <c r="M292" s="235" t="s">
        <v>766</v>
      </c>
      <c r="N292" s="44" t="s">
        <v>767</v>
      </c>
      <c r="O292" s="5" t="s">
        <v>140</v>
      </c>
      <c r="P292" s="285">
        <v>41927</v>
      </c>
      <c r="Q292" s="26">
        <v>2308</v>
      </c>
      <c r="R292" s="50" t="s">
        <v>327</v>
      </c>
      <c r="S292" s="244" t="s">
        <v>423</v>
      </c>
      <c r="T292" s="390"/>
      <c r="U292" s="390"/>
      <c r="V292" s="5"/>
      <c r="W292" s="1"/>
      <c r="X292" s="1"/>
      <c r="Y292" s="15">
        <v>612</v>
      </c>
      <c r="Z292" s="5" t="s">
        <v>165</v>
      </c>
      <c r="AA292" s="20">
        <v>206.3</v>
      </c>
      <c r="AB292" s="20"/>
      <c r="AC292" s="20"/>
      <c r="AD292" s="5" t="s">
        <v>136</v>
      </c>
    </row>
    <row r="293" spans="1:30" ht="175.5" customHeight="1">
      <c r="A293" s="932"/>
      <c r="B293" s="928"/>
      <c r="C293" s="928"/>
      <c r="D293" s="740"/>
      <c r="E293" s="5" t="s">
        <v>119</v>
      </c>
      <c r="F293" s="7">
        <v>38307</v>
      </c>
      <c r="G293" s="6">
        <v>508</v>
      </c>
      <c r="H293" s="5" t="s">
        <v>120</v>
      </c>
      <c r="I293" s="14" t="s">
        <v>121</v>
      </c>
      <c r="J293" s="14" t="s">
        <v>148</v>
      </c>
      <c r="K293" s="14" t="s">
        <v>123</v>
      </c>
      <c r="L293" s="14" t="s">
        <v>172</v>
      </c>
      <c r="M293" s="235" t="s">
        <v>167</v>
      </c>
      <c r="N293" s="44" t="s">
        <v>221</v>
      </c>
      <c r="O293" s="5" t="s">
        <v>140</v>
      </c>
      <c r="P293" s="25">
        <v>41927</v>
      </c>
      <c r="Q293" s="26">
        <v>2308</v>
      </c>
      <c r="R293" s="50" t="s">
        <v>327</v>
      </c>
      <c r="S293" s="9" t="s">
        <v>424</v>
      </c>
      <c r="T293" s="1"/>
      <c r="U293" s="1"/>
      <c r="V293" s="1"/>
      <c r="W293" s="1"/>
      <c r="X293" s="1"/>
      <c r="Y293" s="15">
        <v>612</v>
      </c>
      <c r="Z293" s="5" t="s">
        <v>165</v>
      </c>
      <c r="AA293" s="20">
        <v>136.7</v>
      </c>
      <c r="AB293" s="20">
        <v>240</v>
      </c>
      <c r="AC293" s="20">
        <v>240</v>
      </c>
      <c r="AD293" s="5" t="s">
        <v>136</v>
      </c>
    </row>
    <row r="294" spans="1:30" ht="408" customHeight="1">
      <c r="A294" s="932"/>
      <c r="B294" s="928"/>
      <c r="C294" s="928"/>
      <c r="D294" s="740"/>
      <c r="E294" s="5" t="s">
        <v>119</v>
      </c>
      <c r="F294" s="7">
        <v>38307</v>
      </c>
      <c r="G294" s="6">
        <v>508</v>
      </c>
      <c r="H294" s="5" t="s">
        <v>120</v>
      </c>
      <c r="I294" s="14" t="s">
        <v>121</v>
      </c>
      <c r="J294" s="14" t="s">
        <v>148</v>
      </c>
      <c r="K294" s="14" t="s">
        <v>123</v>
      </c>
      <c r="L294" s="14" t="s">
        <v>172</v>
      </c>
      <c r="M294" s="388" t="s">
        <v>768</v>
      </c>
      <c r="N294" s="93" t="s">
        <v>770</v>
      </c>
      <c r="O294" s="5" t="s">
        <v>140</v>
      </c>
      <c r="P294" s="25">
        <v>41927</v>
      </c>
      <c r="Q294" s="26">
        <v>2308</v>
      </c>
      <c r="R294" s="50" t="s">
        <v>327</v>
      </c>
      <c r="S294" s="9" t="s">
        <v>424</v>
      </c>
      <c r="T294" s="395"/>
      <c r="U294" s="395"/>
      <c r="V294" s="395"/>
      <c r="W294" s="395"/>
      <c r="X294" s="395"/>
      <c r="Y294" s="15">
        <v>612</v>
      </c>
      <c r="Z294" s="5" t="s">
        <v>165</v>
      </c>
      <c r="AA294" s="20">
        <v>1630.4</v>
      </c>
      <c r="AB294" s="20"/>
      <c r="AC294" s="20"/>
      <c r="AD294" s="5" t="s">
        <v>136</v>
      </c>
    </row>
    <row r="295" spans="1:30" ht="408" customHeight="1">
      <c r="A295" s="932"/>
      <c r="B295" s="928"/>
      <c r="C295" s="928"/>
      <c r="D295" s="740"/>
      <c r="E295" s="5" t="s">
        <v>119</v>
      </c>
      <c r="F295" s="7">
        <v>38307</v>
      </c>
      <c r="G295" s="6">
        <v>508</v>
      </c>
      <c r="H295" s="5" t="s">
        <v>120</v>
      </c>
      <c r="I295" s="14" t="s">
        <v>121</v>
      </c>
      <c r="J295" s="14" t="s">
        <v>148</v>
      </c>
      <c r="K295" s="14" t="s">
        <v>123</v>
      </c>
      <c r="L295" s="14" t="s">
        <v>172</v>
      </c>
      <c r="M295" s="388" t="s">
        <v>769</v>
      </c>
      <c r="N295" s="93" t="s">
        <v>771</v>
      </c>
      <c r="O295" s="5" t="s">
        <v>140</v>
      </c>
      <c r="P295" s="25">
        <v>41927</v>
      </c>
      <c r="Q295" s="26">
        <v>2308</v>
      </c>
      <c r="R295" s="50" t="s">
        <v>327</v>
      </c>
      <c r="S295" s="9" t="s">
        <v>424</v>
      </c>
      <c r="T295" s="395"/>
      <c r="U295" s="395"/>
      <c r="V295" s="395"/>
      <c r="W295" s="395"/>
      <c r="X295" s="395"/>
      <c r="Y295" s="15">
        <v>612</v>
      </c>
      <c r="Z295" s="5" t="s">
        <v>165</v>
      </c>
      <c r="AA295" s="20">
        <v>966.6</v>
      </c>
      <c r="AB295" s="20"/>
      <c r="AC295" s="20"/>
      <c r="AD295" s="5" t="s">
        <v>136</v>
      </c>
    </row>
    <row r="296" spans="1:30" ht="125.25" customHeight="1">
      <c r="A296" s="932"/>
      <c r="B296" s="928"/>
      <c r="C296" s="928"/>
      <c r="D296" s="740"/>
      <c r="E296" s="715" t="s">
        <v>119</v>
      </c>
      <c r="F296" s="723">
        <v>38307</v>
      </c>
      <c r="G296" s="667">
        <v>508</v>
      </c>
      <c r="H296" s="715" t="s">
        <v>120</v>
      </c>
      <c r="I296" s="725" t="s">
        <v>121</v>
      </c>
      <c r="J296" s="725" t="s">
        <v>121</v>
      </c>
      <c r="K296" s="725" t="s">
        <v>173</v>
      </c>
      <c r="L296" s="725" t="s">
        <v>130</v>
      </c>
      <c r="M296" s="935" t="s">
        <v>158</v>
      </c>
      <c r="N296" s="713" t="s">
        <v>679</v>
      </c>
      <c r="O296" s="715" t="s">
        <v>140</v>
      </c>
      <c r="P296" s="793">
        <v>41927</v>
      </c>
      <c r="Q296" s="840">
        <v>2306</v>
      </c>
      <c r="R296" s="758" t="s">
        <v>680</v>
      </c>
      <c r="S296" s="843" t="s">
        <v>152</v>
      </c>
      <c r="T296" s="729"/>
      <c r="U296" s="729"/>
      <c r="V296" s="729"/>
      <c r="W296" s="729"/>
      <c r="X296" s="729"/>
      <c r="Y296" s="15">
        <v>611</v>
      </c>
      <c r="Z296" s="5" t="s">
        <v>161</v>
      </c>
      <c r="AA296" s="20">
        <v>6690</v>
      </c>
      <c r="AB296" s="20">
        <v>7690</v>
      </c>
      <c r="AC296" s="20">
        <v>6719</v>
      </c>
      <c r="AD296" s="5" t="s">
        <v>144</v>
      </c>
    </row>
    <row r="297" spans="1:30" ht="54" customHeight="1">
      <c r="A297" s="932"/>
      <c r="B297" s="928"/>
      <c r="C297" s="928"/>
      <c r="D297" s="740"/>
      <c r="E297" s="716"/>
      <c r="F297" s="724"/>
      <c r="G297" s="669"/>
      <c r="H297" s="716"/>
      <c r="I297" s="726"/>
      <c r="J297" s="726"/>
      <c r="K297" s="726"/>
      <c r="L297" s="726"/>
      <c r="M297" s="726"/>
      <c r="N297" s="716"/>
      <c r="O297" s="716"/>
      <c r="P297" s="937"/>
      <c r="Q297" s="842"/>
      <c r="R297" s="712"/>
      <c r="S297" s="844"/>
      <c r="T297" s="730"/>
      <c r="U297" s="730"/>
      <c r="V297" s="730"/>
      <c r="W297" s="730"/>
      <c r="X297" s="730"/>
      <c r="Y297" s="15">
        <v>612</v>
      </c>
      <c r="Z297" s="5" t="s">
        <v>165</v>
      </c>
      <c r="AA297" s="20">
        <v>1000</v>
      </c>
      <c r="AB297" s="20">
        <v>0</v>
      </c>
      <c r="AC297" s="20">
        <v>0</v>
      </c>
      <c r="AD297" s="5" t="s">
        <v>136</v>
      </c>
    </row>
    <row r="298" spans="1:30" ht="159" customHeight="1">
      <c r="A298" s="932"/>
      <c r="B298" s="928"/>
      <c r="C298" s="928"/>
      <c r="D298" s="740"/>
      <c r="E298" s="5" t="s">
        <v>119</v>
      </c>
      <c r="F298" s="7">
        <v>38307</v>
      </c>
      <c r="G298" s="6">
        <v>508</v>
      </c>
      <c r="H298" s="5" t="s">
        <v>120</v>
      </c>
      <c r="I298" s="14" t="s">
        <v>121</v>
      </c>
      <c r="J298" s="14" t="s">
        <v>121</v>
      </c>
      <c r="K298" s="14" t="s">
        <v>173</v>
      </c>
      <c r="L298" s="14" t="s">
        <v>130</v>
      </c>
      <c r="M298" s="238" t="s">
        <v>167</v>
      </c>
      <c r="N298" s="239" t="s">
        <v>222</v>
      </c>
      <c r="O298" s="5" t="s">
        <v>140</v>
      </c>
      <c r="P298" s="242">
        <v>41927</v>
      </c>
      <c r="Q298" s="243">
        <v>2306</v>
      </c>
      <c r="R298" s="50" t="s">
        <v>680</v>
      </c>
      <c r="S298" s="28" t="s">
        <v>152</v>
      </c>
      <c r="T298" s="233"/>
      <c r="U298" s="233"/>
      <c r="V298" s="233"/>
      <c r="W298" s="233"/>
      <c r="X298" s="233"/>
      <c r="Y298" s="15">
        <v>611</v>
      </c>
      <c r="Z298" s="5" t="s">
        <v>161</v>
      </c>
      <c r="AA298" s="20">
        <v>510</v>
      </c>
      <c r="AB298" s="20">
        <v>510</v>
      </c>
      <c r="AC298" s="20">
        <v>510</v>
      </c>
      <c r="AD298" s="5" t="s">
        <v>144</v>
      </c>
    </row>
    <row r="299" spans="1:30" ht="155.25" customHeight="1">
      <c r="A299" s="932"/>
      <c r="B299" s="928"/>
      <c r="C299" s="928"/>
      <c r="D299" s="740"/>
      <c r="E299" s="5" t="s">
        <v>119</v>
      </c>
      <c r="F299" s="7">
        <v>38307</v>
      </c>
      <c r="G299" s="6">
        <v>508</v>
      </c>
      <c r="H299" s="5" t="s">
        <v>120</v>
      </c>
      <c r="I299" s="14" t="s">
        <v>121</v>
      </c>
      <c r="J299" s="14" t="s">
        <v>121</v>
      </c>
      <c r="K299" s="14" t="s">
        <v>173</v>
      </c>
      <c r="L299" s="14" t="s">
        <v>130</v>
      </c>
      <c r="M299" s="14" t="s">
        <v>174</v>
      </c>
      <c r="N299" s="44" t="s">
        <v>223</v>
      </c>
      <c r="O299" s="5" t="s">
        <v>140</v>
      </c>
      <c r="P299" s="242">
        <v>41927</v>
      </c>
      <c r="Q299" s="243">
        <v>2306</v>
      </c>
      <c r="R299" s="50" t="s">
        <v>680</v>
      </c>
      <c r="S299" s="28" t="s">
        <v>152</v>
      </c>
      <c r="T299" s="1"/>
      <c r="U299" s="1"/>
      <c r="V299" s="1"/>
      <c r="W299" s="1"/>
      <c r="X299" s="1"/>
      <c r="Y299" s="15">
        <v>611</v>
      </c>
      <c r="Z299" s="5" t="s">
        <v>161</v>
      </c>
      <c r="AA299" s="20">
        <v>9775</v>
      </c>
      <c r="AB299" s="20">
        <v>9775</v>
      </c>
      <c r="AC299" s="20">
        <v>9775</v>
      </c>
      <c r="AD299" s="5" t="s">
        <v>144</v>
      </c>
    </row>
    <row r="300" spans="1:30" ht="76.5" customHeight="1">
      <c r="A300" s="932"/>
      <c r="B300" s="928"/>
      <c r="C300" s="928"/>
      <c r="D300" s="740"/>
      <c r="E300" s="715" t="s">
        <v>119</v>
      </c>
      <c r="F300" s="723">
        <v>38307</v>
      </c>
      <c r="G300" s="667">
        <v>508</v>
      </c>
      <c r="H300" s="715" t="s">
        <v>120</v>
      </c>
      <c r="I300" s="725" t="s">
        <v>121</v>
      </c>
      <c r="J300" s="725" t="s">
        <v>129</v>
      </c>
      <c r="K300" s="725" t="s">
        <v>123</v>
      </c>
      <c r="L300" s="725" t="s">
        <v>130</v>
      </c>
      <c r="M300" s="725" t="s">
        <v>175</v>
      </c>
      <c r="N300" s="713" t="s">
        <v>681</v>
      </c>
      <c r="O300" s="715" t="s">
        <v>140</v>
      </c>
      <c r="P300" s="793">
        <v>41927</v>
      </c>
      <c r="Q300" s="840">
        <v>2308</v>
      </c>
      <c r="R300" s="758" t="s">
        <v>327</v>
      </c>
      <c r="S300" s="843" t="s">
        <v>152</v>
      </c>
      <c r="T300" s="729"/>
      <c r="U300" s="729"/>
      <c r="V300" s="729"/>
      <c r="W300" s="729"/>
      <c r="X300" s="729"/>
      <c r="Y300" s="15">
        <v>111</v>
      </c>
      <c r="Z300" s="5" t="s">
        <v>159</v>
      </c>
      <c r="AA300" s="21">
        <v>2539</v>
      </c>
      <c r="AB300" s="20">
        <v>2539</v>
      </c>
      <c r="AC300" s="20">
        <v>2539</v>
      </c>
      <c r="AD300" s="5" t="s">
        <v>133</v>
      </c>
    </row>
    <row r="301" spans="1:30" ht="72.75" customHeight="1">
      <c r="A301" s="932"/>
      <c r="B301" s="928"/>
      <c r="C301" s="928"/>
      <c r="D301" s="740"/>
      <c r="E301" s="740"/>
      <c r="F301" s="934"/>
      <c r="G301" s="668"/>
      <c r="H301" s="740"/>
      <c r="I301" s="919"/>
      <c r="J301" s="919"/>
      <c r="K301" s="919"/>
      <c r="L301" s="919"/>
      <c r="M301" s="919"/>
      <c r="N301" s="740"/>
      <c r="O301" s="740"/>
      <c r="P301" s="794"/>
      <c r="Q301" s="841"/>
      <c r="R301" s="748"/>
      <c r="S301" s="846"/>
      <c r="T301" s="731"/>
      <c r="U301" s="731"/>
      <c r="V301" s="731"/>
      <c r="W301" s="731"/>
      <c r="X301" s="731"/>
      <c r="Y301" s="15">
        <v>112</v>
      </c>
      <c r="Z301" s="5" t="s">
        <v>597</v>
      </c>
      <c r="AA301" s="20">
        <v>38</v>
      </c>
      <c r="AB301" s="20">
        <v>38</v>
      </c>
      <c r="AC301" s="20">
        <v>38</v>
      </c>
      <c r="AD301" s="5" t="s">
        <v>133</v>
      </c>
    </row>
    <row r="302" spans="1:30" ht="66.75" customHeight="1">
      <c r="A302" s="932"/>
      <c r="B302" s="928"/>
      <c r="C302" s="928"/>
      <c r="D302" s="740"/>
      <c r="E302" s="740"/>
      <c r="F302" s="934"/>
      <c r="G302" s="668"/>
      <c r="H302" s="740"/>
      <c r="I302" s="919"/>
      <c r="J302" s="919"/>
      <c r="K302" s="919"/>
      <c r="L302" s="919"/>
      <c r="M302" s="919"/>
      <c r="N302" s="740"/>
      <c r="O302" s="740"/>
      <c r="P302" s="794"/>
      <c r="Q302" s="841"/>
      <c r="R302" s="748"/>
      <c r="S302" s="846"/>
      <c r="T302" s="731"/>
      <c r="U302" s="731"/>
      <c r="V302" s="731"/>
      <c r="W302" s="731"/>
      <c r="X302" s="731"/>
      <c r="Y302" s="15">
        <v>244</v>
      </c>
      <c r="Z302" s="5" t="s">
        <v>160</v>
      </c>
      <c r="AA302" s="20">
        <v>1126</v>
      </c>
      <c r="AB302" s="20">
        <v>1226</v>
      </c>
      <c r="AC302" s="20">
        <v>1226</v>
      </c>
      <c r="AD302" s="5" t="s">
        <v>134</v>
      </c>
    </row>
    <row r="303" spans="1:30" ht="132" customHeight="1">
      <c r="A303" s="932"/>
      <c r="B303" s="928"/>
      <c r="C303" s="928"/>
      <c r="D303" s="740"/>
      <c r="E303" s="740"/>
      <c r="F303" s="934"/>
      <c r="G303" s="668"/>
      <c r="H303" s="740"/>
      <c r="I303" s="919"/>
      <c r="J303" s="919"/>
      <c r="K303" s="919"/>
      <c r="L303" s="919"/>
      <c r="M303" s="919"/>
      <c r="N303" s="740"/>
      <c r="O303" s="740"/>
      <c r="P303" s="794"/>
      <c r="Q303" s="841"/>
      <c r="R303" s="748"/>
      <c r="S303" s="846"/>
      <c r="T303" s="731"/>
      <c r="U303" s="731"/>
      <c r="V303" s="731"/>
      <c r="W303" s="731"/>
      <c r="X303" s="731"/>
      <c r="Y303" s="15">
        <v>611</v>
      </c>
      <c r="Z303" s="5" t="s">
        <v>161</v>
      </c>
      <c r="AA303" s="20">
        <v>6904</v>
      </c>
      <c r="AB303" s="20">
        <v>6904</v>
      </c>
      <c r="AC303" s="20">
        <v>6904</v>
      </c>
      <c r="AD303" s="5" t="s">
        <v>144</v>
      </c>
    </row>
    <row r="304" spans="1:30" ht="63" customHeight="1">
      <c r="A304" s="932"/>
      <c r="B304" s="928"/>
      <c r="C304" s="928"/>
      <c r="D304" s="740"/>
      <c r="E304" s="716"/>
      <c r="F304" s="724"/>
      <c r="G304" s="669"/>
      <c r="H304" s="716"/>
      <c r="I304" s="726"/>
      <c r="J304" s="726"/>
      <c r="K304" s="726"/>
      <c r="L304" s="726"/>
      <c r="M304" s="726"/>
      <c r="N304" s="716"/>
      <c r="O304" s="716"/>
      <c r="P304" s="937"/>
      <c r="Q304" s="842"/>
      <c r="R304" s="712"/>
      <c r="S304" s="844"/>
      <c r="T304" s="730"/>
      <c r="U304" s="730"/>
      <c r="V304" s="730"/>
      <c r="W304" s="730"/>
      <c r="X304" s="730"/>
      <c r="Y304" s="15">
        <v>851</v>
      </c>
      <c r="Z304" s="5" t="s">
        <v>164</v>
      </c>
      <c r="AA304" s="20">
        <v>16</v>
      </c>
      <c r="AB304" s="20">
        <v>16</v>
      </c>
      <c r="AC304" s="20">
        <v>16</v>
      </c>
      <c r="AD304" s="5" t="s">
        <v>135</v>
      </c>
    </row>
    <row r="305" spans="1:30" ht="90" customHeight="1">
      <c r="A305" s="932"/>
      <c r="B305" s="928"/>
      <c r="C305" s="928"/>
      <c r="D305" s="740"/>
      <c r="E305" s="715" t="s">
        <v>119</v>
      </c>
      <c r="F305" s="723">
        <v>38307</v>
      </c>
      <c r="G305" s="667">
        <v>508</v>
      </c>
      <c r="H305" s="715" t="s">
        <v>120</v>
      </c>
      <c r="I305" s="725" t="s">
        <v>121</v>
      </c>
      <c r="J305" s="725" t="s">
        <v>129</v>
      </c>
      <c r="K305" s="725" t="s">
        <v>123</v>
      </c>
      <c r="L305" s="725" t="s">
        <v>130</v>
      </c>
      <c r="M305" s="725" t="s">
        <v>176</v>
      </c>
      <c r="N305" s="713" t="s">
        <v>224</v>
      </c>
      <c r="O305" s="715" t="s">
        <v>140</v>
      </c>
      <c r="P305" s="793">
        <v>41927</v>
      </c>
      <c r="Q305" s="840">
        <v>2308</v>
      </c>
      <c r="R305" s="758" t="s">
        <v>682</v>
      </c>
      <c r="S305" s="843" t="s">
        <v>152</v>
      </c>
      <c r="T305" s="729"/>
      <c r="U305" s="729"/>
      <c r="V305" s="729"/>
      <c r="W305" s="729"/>
      <c r="X305" s="729"/>
      <c r="Y305" s="15">
        <v>111</v>
      </c>
      <c r="Z305" s="5" t="s">
        <v>159</v>
      </c>
      <c r="AA305" s="21">
        <v>15688.989</v>
      </c>
      <c r="AB305" s="20">
        <v>15826</v>
      </c>
      <c r="AC305" s="20">
        <v>15826</v>
      </c>
      <c r="AD305" s="5" t="s">
        <v>133</v>
      </c>
    </row>
    <row r="306" spans="1:30" ht="90" customHeight="1">
      <c r="A306" s="932"/>
      <c r="B306" s="928"/>
      <c r="C306" s="928"/>
      <c r="D306" s="740"/>
      <c r="E306" s="740"/>
      <c r="F306" s="934"/>
      <c r="G306" s="668"/>
      <c r="H306" s="740"/>
      <c r="I306" s="919"/>
      <c r="J306" s="919"/>
      <c r="K306" s="919"/>
      <c r="L306" s="919"/>
      <c r="M306" s="919"/>
      <c r="N306" s="936"/>
      <c r="O306" s="740"/>
      <c r="P306" s="794"/>
      <c r="Q306" s="841"/>
      <c r="R306" s="845"/>
      <c r="S306" s="846"/>
      <c r="T306" s="731"/>
      <c r="U306" s="731"/>
      <c r="V306" s="731"/>
      <c r="W306" s="731"/>
      <c r="X306" s="731"/>
      <c r="Y306" s="15">
        <v>112</v>
      </c>
      <c r="Z306" s="5" t="s">
        <v>597</v>
      </c>
      <c r="AA306" s="20">
        <v>8.475</v>
      </c>
      <c r="AB306" s="20"/>
      <c r="AC306" s="20"/>
      <c r="AD306" s="5" t="s">
        <v>133</v>
      </c>
    </row>
    <row r="307" spans="1:30" ht="78.75" customHeight="1">
      <c r="A307" s="932"/>
      <c r="B307" s="928"/>
      <c r="C307" s="928"/>
      <c r="D307" s="740"/>
      <c r="E307" s="740"/>
      <c r="F307" s="934"/>
      <c r="G307" s="668"/>
      <c r="H307" s="740"/>
      <c r="I307" s="919"/>
      <c r="J307" s="919"/>
      <c r="K307" s="919"/>
      <c r="L307" s="919"/>
      <c r="M307" s="919"/>
      <c r="N307" s="740"/>
      <c r="O307" s="740"/>
      <c r="P307" s="794"/>
      <c r="Q307" s="841"/>
      <c r="R307" s="748"/>
      <c r="S307" s="846"/>
      <c r="T307" s="731"/>
      <c r="U307" s="731"/>
      <c r="V307" s="731"/>
      <c r="W307" s="731"/>
      <c r="X307" s="731"/>
      <c r="Y307" s="15">
        <v>244</v>
      </c>
      <c r="Z307" s="5" t="s">
        <v>160</v>
      </c>
      <c r="AA307" s="20">
        <v>2170.5</v>
      </c>
      <c r="AB307" s="20">
        <v>1642</v>
      </c>
      <c r="AC307" s="20">
        <v>1642</v>
      </c>
      <c r="AD307" s="5" t="s">
        <v>134</v>
      </c>
    </row>
    <row r="308" spans="1:30" ht="58.5" customHeight="1">
      <c r="A308" s="932"/>
      <c r="B308" s="928"/>
      <c r="C308" s="928"/>
      <c r="D308" s="740"/>
      <c r="E308" s="740"/>
      <c r="F308" s="934"/>
      <c r="G308" s="668"/>
      <c r="H308" s="740"/>
      <c r="I308" s="919"/>
      <c r="J308" s="919"/>
      <c r="K308" s="919"/>
      <c r="L308" s="919"/>
      <c r="M308" s="919"/>
      <c r="N308" s="740"/>
      <c r="O308" s="740"/>
      <c r="P308" s="794"/>
      <c r="Q308" s="841"/>
      <c r="R308" s="748"/>
      <c r="S308" s="846"/>
      <c r="T308" s="731"/>
      <c r="U308" s="731"/>
      <c r="V308" s="731"/>
      <c r="W308" s="731"/>
      <c r="X308" s="731"/>
      <c r="Y308" s="15">
        <v>851</v>
      </c>
      <c r="Z308" s="5" t="s">
        <v>164</v>
      </c>
      <c r="AA308" s="20">
        <v>20</v>
      </c>
      <c r="AB308" s="20">
        <v>20</v>
      </c>
      <c r="AC308" s="20">
        <v>20</v>
      </c>
      <c r="AD308" s="5" t="s">
        <v>135</v>
      </c>
    </row>
    <row r="309" spans="1:30" ht="60" customHeight="1">
      <c r="A309" s="932"/>
      <c r="B309" s="928"/>
      <c r="C309" s="928"/>
      <c r="D309" s="740"/>
      <c r="E309" s="716"/>
      <c r="F309" s="724"/>
      <c r="G309" s="669"/>
      <c r="H309" s="716"/>
      <c r="I309" s="726"/>
      <c r="J309" s="726"/>
      <c r="K309" s="726"/>
      <c r="L309" s="726"/>
      <c r="M309" s="726"/>
      <c r="N309" s="716"/>
      <c r="O309" s="716"/>
      <c r="P309" s="937"/>
      <c r="Q309" s="842"/>
      <c r="R309" s="712"/>
      <c r="S309" s="844"/>
      <c r="T309" s="730"/>
      <c r="U309" s="730"/>
      <c r="V309" s="730"/>
      <c r="W309" s="730"/>
      <c r="X309" s="730"/>
      <c r="Y309" s="15">
        <v>852</v>
      </c>
      <c r="Z309" s="5" t="s">
        <v>166</v>
      </c>
      <c r="AA309" s="20">
        <v>7</v>
      </c>
      <c r="AB309" s="20">
        <v>7</v>
      </c>
      <c r="AC309" s="20">
        <v>7</v>
      </c>
      <c r="AD309" s="5" t="s">
        <v>135</v>
      </c>
    </row>
    <row r="310" spans="1:30" ht="81" customHeight="1">
      <c r="A310" s="932"/>
      <c r="B310" s="928"/>
      <c r="C310" s="928"/>
      <c r="D310" s="740"/>
      <c r="E310" s="715" t="s">
        <v>119</v>
      </c>
      <c r="F310" s="723">
        <v>38307</v>
      </c>
      <c r="G310" s="667">
        <v>508</v>
      </c>
      <c r="H310" s="715" t="s">
        <v>120</v>
      </c>
      <c r="I310" s="719">
        <v>10</v>
      </c>
      <c r="J310" s="721" t="s">
        <v>177</v>
      </c>
      <c r="K310" s="719">
        <v>18</v>
      </c>
      <c r="L310" s="719">
        <v>0</v>
      </c>
      <c r="M310" s="719">
        <v>7059</v>
      </c>
      <c r="N310" s="713" t="s">
        <v>685</v>
      </c>
      <c r="O310" s="715" t="s">
        <v>119</v>
      </c>
      <c r="P310" s="723">
        <v>38307</v>
      </c>
      <c r="Q310" s="667">
        <v>508</v>
      </c>
      <c r="R310" s="715" t="s">
        <v>120</v>
      </c>
      <c r="S310" s="843"/>
      <c r="T310" s="729"/>
      <c r="U310" s="729"/>
      <c r="V310" s="715" t="s">
        <v>178</v>
      </c>
      <c r="W310" s="729"/>
      <c r="X310" s="729"/>
      <c r="Y310" s="15">
        <v>244</v>
      </c>
      <c r="Z310" s="5" t="s">
        <v>160</v>
      </c>
      <c r="AA310" s="20">
        <v>23</v>
      </c>
      <c r="AB310" s="20">
        <v>23</v>
      </c>
      <c r="AC310" s="20">
        <v>23</v>
      </c>
      <c r="AD310" s="5" t="s">
        <v>134</v>
      </c>
    </row>
    <row r="311" spans="1:30" ht="115.5" customHeight="1">
      <c r="A311" s="921"/>
      <c r="B311" s="792"/>
      <c r="C311" s="792"/>
      <c r="D311" s="716"/>
      <c r="E311" s="716"/>
      <c r="F311" s="724"/>
      <c r="G311" s="669"/>
      <c r="H311" s="716"/>
      <c r="I311" s="720"/>
      <c r="J311" s="722"/>
      <c r="K311" s="720"/>
      <c r="L311" s="720"/>
      <c r="M311" s="720"/>
      <c r="N311" s="714"/>
      <c r="O311" s="716"/>
      <c r="P311" s="724"/>
      <c r="Q311" s="669"/>
      <c r="R311" s="716"/>
      <c r="S311" s="844"/>
      <c r="T311" s="730"/>
      <c r="U311" s="730"/>
      <c r="V311" s="716"/>
      <c r="W311" s="730"/>
      <c r="X311" s="730"/>
      <c r="Y311" s="17">
        <v>321</v>
      </c>
      <c r="Z311" s="5" t="s">
        <v>179</v>
      </c>
      <c r="AA311" s="21">
        <f>2293-23</f>
        <v>2270</v>
      </c>
      <c r="AB311" s="21">
        <f>2293-23</f>
        <v>2270</v>
      </c>
      <c r="AC311" s="21">
        <f>2293-23</f>
        <v>2270</v>
      </c>
      <c r="AD311" s="5" t="s">
        <v>180</v>
      </c>
    </row>
    <row r="312" spans="1:30" ht="25.5" customHeight="1">
      <c r="A312" s="922">
        <v>773</v>
      </c>
      <c r="B312" s="925" t="s">
        <v>113</v>
      </c>
      <c r="C312" s="925" t="s">
        <v>181</v>
      </c>
      <c r="D312" s="4" t="s">
        <v>142</v>
      </c>
      <c r="E312" s="5"/>
      <c r="F312" s="7"/>
      <c r="G312" s="6"/>
      <c r="H312" s="5"/>
      <c r="I312" s="17"/>
      <c r="J312" s="19"/>
      <c r="K312" s="17"/>
      <c r="L312" s="17"/>
      <c r="M312" s="17"/>
      <c r="N312" s="5"/>
      <c r="O312" s="5"/>
      <c r="P312" s="7"/>
      <c r="Q312" s="6"/>
      <c r="R312" s="5"/>
      <c r="S312" s="18"/>
      <c r="T312" s="18"/>
      <c r="U312" s="18"/>
      <c r="V312" s="5"/>
      <c r="W312" s="18"/>
      <c r="X312" s="18"/>
      <c r="Y312" s="17"/>
      <c r="Z312" s="5"/>
      <c r="AA312" s="22">
        <f>SUM(AA266:AA311)</f>
        <v>373464.96400000004</v>
      </c>
      <c r="AB312" s="22">
        <f>SUM(AB266:AB311)</f>
        <v>371821.4</v>
      </c>
      <c r="AC312" s="22">
        <f>SUM(AC266:AC311)</f>
        <v>371821.4</v>
      </c>
      <c r="AD312" s="5"/>
    </row>
    <row r="313" spans="1:30" ht="45" customHeight="1">
      <c r="A313" s="923"/>
      <c r="B313" s="926"/>
      <c r="C313" s="926"/>
      <c r="D313" s="10" t="s">
        <v>143</v>
      </c>
      <c r="E313" s="5"/>
      <c r="F313" s="7"/>
      <c r="G313" s="6"/>
      <c r="H313" s="5"/>
      <c r="I313" s="17"/>
      <c r="J313" s="19"/>
      <c r="K313" s="17"/>
      <c r="L313" s="17"/>
      <c r="M313" s="17"/>
      <c r="N313" s="5"/>
      <c r="O313" s="5"/>
      <c r="P313" s="7"/>
      <c r="Q313" s="6"/>
      <c r="R313" s="5"/>
      <c r="S313" s="18"/>
      <c r="T313" s="18"/>
      <c r="U313" s="18"/>
      <c r="V313" s="5"/>
      <c r="W313" s="18"/>
      <c r="X313" s="18"/>
      <c r="Y313" s="17"/>
      <c r="Z313" s="5"/>
      <c r="AA313" s="22">
        <f>AA311+AA299+AA290+AA278+AA277+AA270+AA289+AA310+AA291+AA292+AA294+AA295+AA288</f>
        <v>34815.9</v>
      </c>
      <c r="AB313" s="22">
        <f>AB311+AB299+AB290+AB278+AB277+AB270+AB289+AB310+AB291+AB292+AB294+AB295+AB288</f>
        <v>29984.4</v>
      </c>
      <c r="AC313" s="22">
        <f>AC311+AC299+AC290+AC278+AC277+AC270+AC289+AC310+AC291+AC292+AC294+AC295+AC288</f>
        <v>29984.4</v>
      </c>
      <c r="AD313" s="5"/>
    </row>
    <row r="314" spans="1:30" ht="29.25">
      <c r="A314" s="924"/>
      <c r="B314" s="927"/>
      <c r="C314" s="927"/>
      <c r="D314" s="11" t="s">
        <v>156</v>
      </c>
      <c r="E314" s="1"/>
      <c r="F314" s="1"/>
      <c r="G314" s="1"/>
      <c r="H314" s="1"/>
      <c r="I314" s="16"/>
      <c r="J314" s="16"/>
      <c r="K314" s="16"/>
      <c r="L314" s="16"/>
      <c r="M314" s="16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6"/>
      <c r="Z314" s="1"/>
      <c r="AA314" s="23">
        <f>AA312-AA313</f>
        <v>338649.064</v>
      </c>
      <c r="AB314" s="23">
        <f>AB312-AB313</f>
        <v>341837</v>
      </c>
      <c r="AC314" s="23">
        <f>AC312-AC313</f>
        <v>341837</v>
      </c>
      <c r="AD314" s="1"/>
    </row>
    <row r="315" spans="1:30" ht="266.25" customHeight="1">
      <c r="A315" s="920">
        <v>773</v>
      </c>
      <c r="B315" s="808" t="s">
        <v>113</v>
      </c>
      <c r="C315" s="791" t="s">
        <v>169</v>
      </c>
      <c r="D315" s="715" t="s">
        <v>170</v>
      </c>
      <c r="E315" s="12" t="s">
        <v>119</v>
      </c>
      <c r="F315" s="25">
        <v>38307</v>
      </c>
      <c r="G315" s="26">
        <v>508</v>
      </c>
      <c r="H315" s="12" t="s">
        <v>120</v>
      </c>
      <c r="I315" s="27" t="s">
        <v>121</v>
      </c>
      <c r="J315" s="27" t="s">
        <v>122</v>
      </c>
      <c r="K315" s="27" t="s">
        <v>123</v>
      </c>
      <c r="L315" s="27" t="s">
        <v>124</v>
      </c>
      <c r="M315" s="27" t="s">
        <v>145</v>
      </c>
      <c r="N315" s="50" t="s">
        <v>686</v>
      </c>
      <c r="O315" s="12" t="s">
        <v>140</v>
      </c>
      <c r="P315" s="25">
        <v>41632</v>
      </c>
      <c r="Q315" s="26">
        <v>4541</v>
      </c>
      <c r="R315" s="12" t="s">
        <v>171</v>
      </c>
      <c r="S315" s="28"/>
      <c r="T315" s="13"/>
      <c r="U315" s="13"/>
      <c r="V315" s="29" t="s">
        <v>188</v>
      </c>
      <c r="W315" s="13"/>
      <c r="X315" s="13"/>
      <c r="Y315" s="30">
        <v>611</v>
      </c>
      <c r="Z315" s="12" t="s">
        <v>161</v>
      </c>
      <c r="AA315" s="30">
        <v>209425.1</v>
      </c>
      <c r="AB315" s="30">
        <v>217684</v>
      </c>
      <c r="AC315" s="30">
        <v>217684</v>
      </c>
      <c r="AD315" s="12" t="s">
        <v>144</v>
      </c>
    </row>
    <row r="316" spans="1:30" ht="389.25" customHeight="1">
      <c r="A316" s="921"/>
      <c r="B316" s="931"/>
      <c r="C316" s="792"/>
      <c r="D316" s="716"/>
      <c r="E316" s="12" t="s">
        <v>119</v>
      </c>
      <c r="F316" s="25">
        <v>38307</v>
      </c>
      <c r="G316" s="26">
        <v>508</v>
      </c>
      <c r="H316" s="12" t="s">
        <v>120</v>
      </c>
      <c r="I316" s="27" t="s">
        <v>121</v>
      </c>
      <c r="J316" s="27" t="s">
        <v>148</v>
      </c>
      <c r="K316" s="30">
        <v>18</v>
      </c>
      <c r="L316" s="30">
        <v>2</v>
      </c>
      <c r="M316" s="30">
        <v>7047</v>
      </c>
      <c r="N316" s="50" t="s">
        <v>400</v>
      </c>
      <c r="O316" s="12" t="s">
        <v>140</v>
      </c>
      <c r="P316" s="25">
        <v>41632</v>
      </c>
      <c r="Q316" s="26">
        <v>4542</v>
      </c>
      <c r="R316" s="50" t="s">
        <v>454</v>
      </c>
      <c r="S316" s="13"/>
      <c r="T316" s="13"/>
      <c r="U316" s="13"/>
      <c r="V316" s="29" t="s">
        <v>188</v>
      </c>
      <c r="W316" s="13"/>
      <c r="X316" s="13"/>
      <c r="Y316" s="30">
        <v>611</v>
      </c>
      <c r="Z316" s="12" t="s">
        <v>161</v>
      </c>
      <c r="AA316" s="30">
        <v>286240.5</v>
      </c>
      <c r="AB316" s="30">
        <v>295455</v>
      </c>
      <c r="AC316" s="30">
        <v>295455</v>
      </c>
      <c r="AD316" s="12" t="s">
        <v>144</v>
      </c>
    </row>
    <row r="317" spans="1:30" ht="81.75" customHeight="1">
      <c r="A317" s="920">
        <v>773</v>
      </c>
      <c r="B317" s="808" t="s">
        <v>113</v>
      </c>
      <c r="C317" s="791" t="s">
        <v>182</v>
      </c>
      <c r="D317" s="715" t="s">
        <v>183</v>
      </c>
      <c r="E317" s="711" t="s">
        <v>119</v>
      </c>
      <c r="F317" s="793">
        <v>38307</v>
      </c>
      <c r="G317" s="840">
        <v>508</v>
      </c>
      <c r="H317" s="711" t="s">
        <v>120</v>
      </c>
      <c r="I317" s="717">
        <v>10</v>
      </c>
      <c r="J317" s="725" t="s">
        <v>184</v>
      </c>
      <c r="K317" s="717">
        <v>18</v>
      </c>
      <c r="L317" s="717">
        <v>0</v>
      </c>
      <c r="M317" s="717">
        <v>7007</v>
      </c>
      <c r="N317" s="713" t="s">
        <v>687</v>
      </c>
      <c r="O317" s="711" t="s">
        <v>140</v>
      </c>
      <c r="P317" s="723">
        <v>40084</v>
      </c>
      <c r="Q317" s="667">
        <v>2322</v>
      </c>
      <c r="R317" s="715" t="s">
        <v>185</v>
      </c>
      <c r="S317" s="944"/>
      <c r="T317" s="944"/>
      <c r="U317" s="944"/>
      <c r="V317" s="840" t="s">
        <v>188</v>
      </c>
      <c r="W317" s="944"/>
      <c r="X317" s="944"/>
      <c r="Y317" s="15">
        <v>121</v>
      </c>
      <c r="Z317" s="5" t="s">
        <v>163</v>
      </c>
      <c r="AA317" s="20">
        <v>2127</v>
      </c>
      <c r="AB317" s="20">
        <v>2128</v>
      </c>
      <c r="AC317" s="20">
        <v>2128</v>
      </c>
      <c r="AD317" s="5" t="s">
        <v>133</v>
      </c>
    </row>
    <row r="318" spans="1:30" ht="81.75" customHeight="1">
      <c r="A318" s="932"/>
      <c r="B318" s="809"/>
      <c r="C318" s="928"/>
      <c r="D318" s="740"/>
      <c r="E318" s="748"/>
      <c r="F318" s="794"/>
      <c r="G318" s="841"/>
      <c r="H318" s="748"/>
      <c r="I318" s="933"/>
      <c r="J318" s="919"/>
      <c r="K318" s="933"/>
      <c r="L318" s="933"/>
      <c r="M318" s="933"/>
      <c r="N318" s="936"/>
      <c r="O318" s="748"/>
      <c r="P318" s="934"/>
      <c r="Q318" s="668"/>
      <c r="R318" s="740"/>
      <c r="S318" s="945"/>
      <c r="T318" s="945"/>
      <c r="U318" s="945"/>
      <c r="V318" s="841"/>
      <c r="W318" s="945"/>
      <c r="X318" s="945"/>
      <c r="Y318" s="15">
        <v>122</v>
      </c>
      <c r="Z318" s="44" t="s">
        <v>32</v>
      </c>
      <c r="AA318" s="20">
        <v>4.1</v>
      </c>
      <c r="AB318" s="20"/>
      <c r="AC318" s="20"/>
      <c r="AD318" s="5" t="s">
        <v>133</v>
      </c>
    </row>
    <row r="319" spans="1:30" ht="101.25" customHeight="1">
      <c r="A319" s="921"/>
      <c r="B319" s="931"/>
      <c r="C319" s="792"/>
      <c r="D319" s="716"/>
      <c r="E319" s="712"/>
      <c r="F319" s="937"/>
      <c r="G319" s="842"/>
      <c r="H319" s="712"/>
      <c r="I319" s="718"/>
      <c r="J319" s="726"/>
      <c r="K319" s="718"/>
      <c r="L319" s="718"/>
      <c r="M319" s="718"/>
      <c r="N319" s="716"/>
      <c r="O319" s="712"/>
      <c r="P319" s="724"/>
      <c r="Q319" s="669"/>
      <c r="R319" s="716"/>
      <c r="S319" s="946"/>
      <c r="T319" s="946"/>
      <c r="U319" s="946"/>
      <c r="V319" s="842"/>
      <c r="W319" s="946"/>
      <c r="X319" s="946"/>
      <c r="Y319" s="15">
        <v>244</v>
      </c>
      <c r="Z319" s="5" t="s">
        <v>160</v>
      </c>
      <c r="AA319" s="20">
        <v>434.9</v>
      </c>
      <c r="AB319" s="20">
        <v>682</v>
      </c>
      <c r="AC319" s="20">
        <v>682</v>
      </c>
      <c r="AD319" s="5" t="s">
        <v>134</v>
      </c>
    </row>
    <row r="320" spans="1:30" ht="203.25" customHeight="1">
      <c r="A320" s="920">
        <v>773</v>
      </c>
      <c r="B320" s="808" t="s">
        <v>113</v>
      </c>
      <c r="C320" s="791" t="s">
        <v>186</v>
      </c>
      <c r="D320" s="715" t="s">
        <v>187</v>
      </c>
      <c r="E320" s="12" t="s">
        <v>140</v>
      </c>
      <c r="F320" s="7">
        <v>40269</v>
      </c>
      <c r="G320" s="6">
        <v>601</v>
      </c>
      <c r="H320" s="5" t="s">
        <v>189</v>
      </c>
      <c r="I320" s="15">
        <v>10</v>
      </c>
      <c r="J320" s="14" t="s">
        <v>184</v>
      </c>
      <c r="K320" s="15">
        <v>18</v>
      </c>
      <c r="L320" s="15">
        <v>0</v>
      </c>
      <c r="M320" s="15">
        <v>5082</v>
      </c>
      <c r="N320" s="44" t="s">
        <v>688</v>
      </c>
      <c r="O320" s="12" t="s">
        <v>119</v>
      </c>
      <c r="P320" s="25">
        <v>38307</v>
      </c>
      <c r="Q320" s="26">
        <v>508</v>
      </c>
      <c r="R320" s="12" t="s">
        <v>120</v>
      </c>
      <c r="S320" s="311" t="s">
        <v>405</v>
      </c>
      <c r="T320" s="1"/>
      <c r="U320" s="1"/>
      <c r="V320" s="6"/>
      <c r="W320" s="1"/>
      <c r="X320" s="6"/>
      <c r="Y320" s="15">
        <v>412</v>
      </c>
      <c r="Z320" s="5" t="s">
        <v>191</v>
      </c>
      <c r="AA320" s="32">
        <v>6622.4</v>
      </c>
      <c r="AB320" s="32">
        <v>2649</v>
      </c>
      <c r="AC320" s="32">
        <v>2649</v>
      </c>
      <c r="AD320" s="5" t="s">
        <v>134</v>
      </c>
    </row>
    <row r="321" spans="1:30" ht="198" customHeight="1">
      <c r="A321" s="932"/>
      <c r="B321" s="809"/>
      <c r="C321" s="928"/>
      <c r="D321" s="740"/>
      <c r="E321" s="12" t="s">
        <v>140</v>
      </c>
      <c r="F321" s="7">
        <v>40269</v>
      </c>
      <c r="G321" s="6">
        <v>601</v>
      </c>
      <c r="H321" s="5" t="s">
        <v>189</v>
      </c>
      <c r="I321" s="15">
        <v>10</v>
      </c>
      <c r="J321" s="14" t="s">
        <v>184</v>
      </c>
      <c r="K321" s="15">
        <v>18</v>
      </c>
      <c r="L321" s="15">
        <v>0</v>
      </c>
      <c r="M321" s="15">
        <v>7082</v>
      </c>
      <c r="N321" s="44" t="s">
        <v>688</v>
      </c>
      <c r="O321" s="12" t="s">
        <v>119</v>
      </c>
      <c r="P321" s="25">
        <v>38307</v>
      </c>
      <c r="Q321" s="26">
        <v>508</v>
      </c>
      <c r="R321" s="12" t="s">
        <v>120</v>
      </c>
      <c r="S321" s="311" t="s">
        <v>405</v>
      </c>
      <c r="T321" s="1"/>
      <c r="U321" s="1"/>
      <c r="V321" s="6"/>
      <c r="X321" s="6"/>
      <c r="Y321" s="15">
        <v>412</v>
      </c>
      <c r="Z321" s="5" t="s">
        <v>191</v>
      </c>
      <c r="AA321" s="32">
        <v>13244.9</v>
      </c>
      <c r="AB321" s="32">
        <v>7946.9</v>
      </c>
      <c r="AC321" s="32">
        <v>6622.4</v>
      </c>
      <c r="AD321" s="5" t="s">
        <v>134</v>
      </c>
    </row>
    <row r="322" spans="1:30" ht="90" customHeight="1">
      <c r="A322" s="932"/>
      <c r="B322" s="809"/>
      <c r="C322" s="928"/>
      <c r="D322" s="740"/>
      <c r="E322" s="715" t="s">
        <v>140</v>
      </c>
      <c r="F322" s="723">
        <v>40269</v>
      </c>
      <c r="G322" s="667">
        <v>601</v>
      </c>
      <c r="H322" s="715" t="s">
        <v>189</v>
      </c>
      <c r="I322" s="717">
        <v>10</v>
      </c>
      <c r="J322" s="725" t="s">
        <v>184</v>
      </c>
      <c r="K322" s="717">
        <v>18</v>
      </c>
      <c r="L322" s="717" t="s">
        <v>192</v>
      </c>
      <c r="M322" s="717">
        <v>7065</v>
      </c>
      <c r="N322" s="713" t="s">
        <v>689</v>
      </c>
      <c r="O322" s="711" t="s">
        <v>119</v>
      </c>
      <c r="P322" s="793">
        <v>38307</v>
      </c>
      <c r="Q322" s="840">
        <v>508</v>
      </c>
      <c r="R322" s="711" t="s">
        <v>120</v>
      </c>
      <c r="S322" s="920" t="s">
        <v>405</v>
      </c>
      <c r="T322" s="729"/>
      <c r="U322" s="729"/>
      <c r="V322" s="667"/>
      <c r="W322" s="729"/>
      <c r="X322" s="667"/>
      <c r="Y322" s="15">
        <v>244</v>
      </c>
      <c r="Z322" s="5" t="s">
        <v>160</v>
      </c>
      <c r="AA322" s="20">
        <v>120</v>
      </c>
      <c r="AB322" s="20">
        <v>120</v>
      </c>
      <c r="AC322" s="20">
        <v>120</v>
      </c>
      <c r="AD322" s="5" t="s">
        <v>134</v>
      </c>
    </row>
    <row r="323" spans="1:30" ht="88.5" customHeight="1">
      <c r="A323" s="932"/>
      <c r="B323" s="809"/>
      <c r="C323" s="928"/>
      <c r="D323" s="740"/>
      <c r="E323" s="740"/>
      <c r="F323" s="934"/>
      <c r="G323" s="668"/>
      <c r="H323" s="740"/>
      <c r="I323" s="933"/>
      <c r="J323" s="919"/>
      <c r="K323" s="933"/>
      <c r="L323" s="933"/>
      <c r="M323" s="933"/>
      <c r="N323" s="936"/>
      <c r="O323" s="748"/>
      <c r="P323" s="794"/>
      <c r="Q323" s="841"/>
      <c r="R323" s="748"/>
      <c r="S323" s="932"/>
      <c r="T323" s="731"/>
      <c r="U323" s="731"/>
      <c r="V323" s="668"/>
      <c r="W323" s="731"/>
      <c r="X323" s="668"/>
      <c r="Y323" s="15">
        <v>313</v>
      </c>
      <c r="Z323" s="5" t="s">
        <v>194</v>
      </c>
      <c r="AA323" s="15">
        <f>11880-285</f>
        <v>11595</v>
      </c>
      <c r="AB323" s="15">
        <f>11880-285</f>
        <v>11595</v>
      </c>
      <c r="AC323" s="15">
        <f>11880-285</f>
        <v>11595</v>
      </c>
      <c r="AD323" s="5" t="s">
        <v>180</v>
      </c>
    </row>
    <row r="324" spans="1:30" ht="76.5" customHeight="1">
      <c r="A324" s="932"/>
      <c r="B324" s="809"/>
      <c r="C324" s="928"/>
      <c r="D324" s="740"/>
      <c r="E324" s="716"/>
      <c r="F324" s="960"/>
      <c r="G324" s="669"/>
      <c r="H324" s="716"/>
      <c r="I324" s="718"/>
      <c r="J324" s="726"/>
      <c r="K324" s="718"/>
      <c r="L324" s="718"/>
      <c r="M324" s="718"/>
      <c r="N324" s="716"/>
      <c r="O324" s="712"/>
      <c r="P324" s="937"/>
      <c r="Q324" s="842"/>
      <c r="R324" s="712"/>
      <c r="S324" s="921"/>
      <c r="T324" s="730"/>
      <c r="U324" s="730"/>
      <c r="V324" s="669"/>
      <c r="W324" s="730"/>
      <c r="X324" s="669"/>
      <c r="Y324" s="15">
        <v>323</v>
      </c>
      <c r="Z324" s="44" t="s">
        <v>46</v>
      </c>
      <c r="AA324" s="15">
        <v>285</v>
      </c>
      <c r="AB324" s="15">
        <v>285</v>
      </c>
      <c r="AC324" s="15">
        <v>285</v>
      </c>
      <c r="AD324" s="44" t="s">
        <v>321</v>
      </c>
    </row>
    <row r="325" spans="1:30" ht="103.5" customHeight="1">
      <c r="A325" s="932"/>
      <c r="B325" s="809"/>
      <c r="C325" s="928"/>
      <c r="D325" s="740"/>
      <c r="E325" s="711" t="s">
        <v>119</v>
      </c>
      <c r="F325" s="793">
        <v>38307</v>
      </c>
      <c r="G325" s="840">
        <v>508</v>
      </c>
      <c r="H325" s="711" t="s">
        <v>120</v>
      </c>
      <c r="I325" s="717">
        <v>10</v>
      </c>
      <c r="J325" s="725" t="s">
        <v>184</v>
      </c>
      <c r="K325" s="717">
        <v>18</v>
      </c>
      <c r="L325" s="717" t="s">
        <v>195</v>
      </c>
      <c r="M325" s="717">
        <v>7065</v>
      </c>
      <c r="N325" s="713" t="s">
        <v>211</v>
      </c>
      <c r="O325" s="715" t="s">
        <v>140</v>
      </c>
      <c r="P325" s="723">
        <v>40269</v>
      </c>
      <c r="Q325" s="667">
        <v>601</v>
      </c>
      <c r="R325" s="715" t="s">
        <v>189</v>
      </c>
      <c r="S325" s="729"/>
      <c r="T325" s="729"/>
      <c r="U325" s="729"/>
      <c r="V325" s="667" t="s">
        <v>190</v>
      </c>
      <c r="W325" s="729"/>
      <c r="X325" s="667" t="s">
        <v>193</v>
      </c>
      <c r="Y325" s="15">
        <v>244</v>
      </c>
      <c r="Z325" s="5" t="s">
        <v>160</v>
      </c>
      <c r="AA325" s="20">
        <v>100</v>
      </c>
      <c r="AB325" s="20">
        <v>100</v>
      </c>
      <c r="AC325" s="20">
        <v>100</v>
      </c>
      <c r="AD325" s="5" t="s">
        <v>134</v>
      </c>
    </row>
    <row r="326" spans="1:30" ht="114" customHeight="1">
      <c r="A326" s="932"/>
      <c r="B326" s="809"/>
      <c r="C326" s="928"/>
      <c r="D326" s="740"/>
      <c r="E326" s="748"/>
      <c r="F326" s="794"/>
      <c r="G326" s="841"/>
      <c r="H326" s="748"/>
      <c r="I326" s="933"/>
      <c r="J326" s="919"/>
      <c r="K326" s="933"/>
      <c r="L326" s="933"/>
      <c r="M326" s="933"/>
      <c r="N326" s="936"/>
      <c r="O326" s="740"/>
      <c r="P326" s="934"/>
      <c r="Q326" s="668"/>
      <c r="R326" s="740"/>
      <c r="S326" s="731"/>
      <c r="T326" s="731"/>
      <c r="U326" s="731"/>
      <c r="V326" s="668"/>
      <c r="W326" s="731"/>
      <c r="X326" s="668"/>
      <c r="Y326" s="15">
        <v>323</v>
      </c>
      <c r="Z326" s="44" t="s">
        <v>46</v>
      </c>
      <c r="AA326" s="15">
        <v>14900</v>
      </c>
      <c r="AB326" s="15">
        <v>14900</v>
      </c>
      <c r="AC326" s="15">
        <v>14900</v>
      </c>
      <c r="AD326" s="44" t="s">
        <v>321</v>
      </c>
    </row>
    <row r="327" spans="1:30" ht="84.75" customHeight="1">
      <c r="A327" s="932"/>
      <c r="B327" s="809"/>
      <c r="C327" s="928"/>
      <c r="D327" s="740"/>
      <c r="E327" s="715" t="s">
        <v>140</v>
      </c>
      <c r="F327" s="723">
        <v>40269</v>
      </c>
      <c r="G327" s="667">
        <v>601</v>
      </c>
      <c r="H327" s="715" t="s">
        <v>189</v>
      </c>
      <c r="I327" s="717">
        <v>10</v>
      </c>
      <c r="J327" s="725" t="s">
        <v>184</v>
      </c>
      <c r="K327" s="717">
        <v>18</v>
      </c>
      <c r="L327" s="717" t="s">
        <v>196</v>
      </c>
      <c r="M327" s="717">
        <v>7065</v>
      </c>
      <c r="N327" s="713" t="s">
        <v>211</v>
      </c>
      <c r="O327" s="711" t="s">
        <v>119</v>
      </c>
      <c r="P327" s="793">
        <v>38307</v>
      </c>
      <c r="Q327" s="840">
        <v>508</v>
      </c>
      <c r="R327" s="711" t="s">
        <v>120</v>
      </c>
      <c r="S327" s="729"/>
      <c r="T327" s="729"/>
      <c r="U327" s="729"/>
      <c r="V327" s="667"/>
      <c r="W327" s="729"/>
      <c r="X327" s="667"/>
      <c r="Y327" s="15">
        <v>244</v>
      </c>
      <c r="Z327" s="5" t="s">
        <v>160</v>
      </c>
      <c r="AA327" s="20">
        <v>212</v>
      </c>
      <c r="AB327" s="20">
        <v>212</v>
      </c>
      <c r="AC327" s="20">
        <v>212</v>
      </c>
      <c r="AD327" s="5" t="s">
        <v>134</v>
      </c>
    </row>
    <row r="328" spans="1:30" ht="87.75" customHeight="1">
      <c r="A328" s="932"/>
      <c r="B328" s="809"/>
      <c r="C328" s="928"/>
      <c r="D328" s="740"/>
      <c r="E328" s="740"/>
      <c r="F328" s="934"/>
      <c r="G328" s="668"/>
      <c r="H328" s="740"/>
      <c r="I328" s="933"/>
      <c r="J328" s="919"/>
      <c r="K328" s="933"/>
      <c r="L328" s="933"/>
      <c r="M328" s="933"/>
      <c r="N328" s="936"/>
      <c r="O328" s="748"/>
      <c r="P328" s="794"/>
      <c r="Q328" s="841"/>
      <c r="R328" s="748"/>
      <c r="S328" s="731"/>
      <c r="T328" s="731"/>
      <c r="U328" s="731"/>
      <c r="V328" s="668"/>
      <c r="W328" s="731"/>
      <c r="X328" s="668"/>
      <c r="Y328" s="15">
        <v>313</v>
      </c>
      <c r="Z328" s="5" t="s">
        <v>194</v>
      </c>
      <c r="AA328" s="15">
        <f>20951-280</f>
        <v>20671</v>
      </c>
      <c r="AB328" s="15">
        <f>20951-280</f>
        <v>20671</v>
      </c>
      <c r="AC328" s="15">
        <f>20951-280</f>
        <v>20671</v>
      </c>
      <c r="AD328" s="5" t="s">
        <v>180</v>
      </c>
    </row>
    <row r="329" spans="1:30" ht="88.5" customHeight="1">
      <c r="A329" s="921"/>
      <c r="B329" s="931"/>
      <c r="C329" s="792"/>
      <c r="D329" s="716"/>
      <c r="E329" s="716"/>
      <c r="F329" s="960"/>
      <c r="G329" s="669"/>
      <c r="H329" s="716"/>
      <c r="I329" s="718"/>
      <c r="J329" s="726"/>
      <c r="K329" s="718"/>
      <c r="L329" s="718"/>
      <c r="M329" s="718"/>
      <c r="N329" s="716"/>
      <c r="O329" s="712"/>
      <c r="P329" s="937"/>
      <c r="Q329" s="842"/>
      <c r="R329" s="712"/>
      <c r="S329" s="730"/>
      <c r="T329" s="730"/>
      <c r="U329" s="730"/>
      <c r="V329" s="669"/>
      <c r="W329" s="730"/>
      <c r="X329" s="669"/>
      <c r="Y329" s="15">
        <v>323</v>
      </c>
      <c r="Z329" s="44" t="s">
        <v>46</v>
      </c>
      <c r="AA329" s="15">
        <v>280</v>
      </c>
      <c r="AB329" s="15">
        <v>280</v>
      </c>
      <c r="AC329" s="15">
        <v>280</v>
      </c>
      <c r="AD329" s="44" t="s">
        <v>321</v>
      </c>
    </row>
    <row r="330" spans="1:30" ht="150" customHeight="1">
      <c r="A330" s="920">
        <v>773</v>
      </c>
      <c r="B330" s="791" t="s">
        <v>113</v>
      </c>
      <c r="C330" s="791" t="s">
        <v>197</v>
      </c>
      <c r="D330" s="715" t="s">
        <v>526</v>
      </c>
      <c r="E330" s="715" t="s">
        <v>140</v>
      </c>
      <c r="F330" s="723">
        <v>39961</v>
      </c>
      <c r="G330" s="667">
        <v>1228</v>
      </c>
      <c r="H330" s="715" t="s">
        <v>527</v>
      </c>
      <c r="I330" s="717">
        <v>10</v>
      </c>
      <c r="J330" s="725" t="s">
        <v>177</v>
      </c>
      <c r="K330" s="717">
        <v>18</v>
      </c>
      <c r="L330" s="717">
        <v>1</v>
      </c>
      <c r="M330" s="717">
        <v>7054</v>
      </c>
      <c r="N330" s="713" t="s">
        <v>212</v>
      </c>
      <c r="O330" s="711" t="s">
        <v>119</v>
      </c>
      <c r="P330" s="793">
        <v>38307</v>
      </c>
      <c r="Q330" s="840">
        <v>508</v>
      </c>
      <c r="R330" s="711" t="s">
        <v>120</v>
      </c>
      <c r="S330" s="961" t="s">
        <v>405</v>
      </c>
      <c r="T330" s="729"/>
      <c r="U330" s="729"/>
      <c r="V330" s="729"/>
      <c r="W330" s="729"/>
      <c r="X330" s="729"/>
      <c r="Y330" s="15">
        <v>244</v>
      </c>
      <c r="Z330" s="5" t="s">
        <v>160</v>
      </c>
      <c r="AA330" s="20">
        <v>12.8</v>
      </c>
      <c r="AB330" s="20">
        <v>12.8</v>
      </c>
      <c r="AC330" s="20">
        <v>12.8</v>
      </c>
      <c r="AD330" s="5" t="s">
        <v>134</v>
      </c>
    </row>
    <row r="331" spans="1:30" ht="168" customHeight="1">
      <c r="A331" s="921"/>
      <c r="B331" s="792"/>
      <c r="C331" s="792"/>
      <c r="D331" s="716"/>
      <c r="E331" s="716"/>
      <c r="F331" s="960"/>
      <c r="G331" s="669"/>
      <c r="H331" s="716"/>
      <c r="I331" s="718"/>
      <c r="J331" s="726"/>
      <c r="K331" s="718"/>
      <c r="L331" s="718"/>
      <c r="M331" s="718"/>
      <c r="N331" s="716"/>
      <c r="O331" s="712"/>
      <c r="P331" s="937"/>
      <c r="Q331" s="842"/>
      <c r="R331" s="712"/>
      <c r="S331" s="669"/>
      <c r="T331" s="730"/>
      <c r="U331" s="730"/>
      <c r="V331" s="730"/>
      <c r="W331" s="730"/>
      <c r="X331" s="730"/>
      <c r="Y331" s="15">
        <v>313</v>
      </c>
      <c r="Z331" s="5" t="s">
        <v>194</v>
      </c>
      <c r="AA331" s="32">
        <v>1269.2</v>
      </c>
      <c r="AB331" s="32">
        <v>1269.2</v>
      </c>
      <c r="AC331" s="32">
        <v>1269.2</v>
      </c>
      <c r="AD331" s="5" t="s">
        <v>180</v>
      </c>
    </row>
    <row r="332" spans="1:30" ht="84" customHeight="1">
      <c r="A332" s="920">
        <v>773</v>
      </c>
      <c r="B332" s="791" t="s">
        <v>113</v>
      </c>
      <c r="C332" s="791" t="s">
        <v>528</v>
      </c>
      <c r="D332" s="715" t="s">
        <v>529</v>
      </c>
      <c r="E332" s="711" t="s">
        <v>119</v>
      </c>
      <c r="F332" s="793">
        <v>38307</v>
      </c>
      <c r="G332" s="840">
        <v>508</v>
      </c>
      <c r="H332" s="711" t="s">
        <v>120</v>
      </c>
      <c r="I332" s="717">
        <v>10</v>
      </c>
      <c r="J332" s="725" t="s">
        <v>184</v>
      </c>
      <c r="K332" s="717">
        <v>18</v>
      </c>
      <c r="L332" s="717">
        <v>1</v>
      </c>
      <c r="M332" s="717">
        <v>7056</v>
      </c>
      <c r="N332" s="713" t="s">
        <v>213</v>
      </c>
      <c r="O332" s="715" t="s">
        <v>140</v>
      </c>
      <c r="P332" s="723">
        <v>40207</v>
      </c>
      <c r="Q332" s="667">
        <v>76</v>
      </c>
      <c r="R332" s="713" t="s">
        <v>401</v>
      </c>
      <c r="S332" s="667"/>
      <c r="T332" s="729"/>
      <c r="U332" s="729"/>
      <c r="V332" s="667" t="s">
        <v>190</v>
      </c>
      <c r="W332" s="729"/>
      <c r="X332" s="729"/>
      <c r="Y332" s="15">
        <v>244</v>
      </c>
      <c r="Z332" s="5" t="s">
        <v>160</v>
      </c>
      <c r="AA332" s="32">
        <v>244</v>
      </c>
      <c r="AB332" s="32">
        <v>244</v>
      </c>
      <c r="AC332" s="32">
        <v>244</v>
      </c>
      <c r="AD332" s="5" t="s">
        <v>134</v>
      </c>
    </row>
    <row r="333" spans="1:30" ht="191.25" customHeight="1">
      <c r="A333" s="921"/>
      <c r="B333" s="792"/>
      <c r="C333" s="792"/>
      <c r="D333" s="716"/>
      <c r="E333" s="712"/>
      <c r="F333" s="937"/>
      <c r="G333" s="842"/>
      <c r="H333" s="712"/>
      <c r="I333" s="718"/>
      <c r="J333" s="726"/>
      <c r="K333" s="718"/>
      <c r="L333" s="718"/>
      <c r="M333" s="718"/>
      <c r="N333" s="714"/>
      <c r="O333" s="716"/>
      <c r="P333" s="724"/>
      <c r="Q333" s="669"/>
      <c r="R333" s="716"/>
      <c r="S333" s="669"/>
      <c r="T333" s="730"/>
      <c r="U333" s="730"/>
      <c r="V333" s="669"/>
      <c r="W333" s="730"/>
      <c r="X333" s="730"/>
      <c r="Y333" s="17">
        <v>321</v>
      </c>
      <c r="Z333" s="5" t="s">
        <v>179</v>
      </c>
      <c r="AA333" s="21">
        <f>24379-244</f>
        <v>24135</v>
      </c>
      <c r="AB333" s="21">
        <f>24379-244</f>
        <v>24135</v>
      </c>
      <c r="AC333" s="21">
        <f>24379-244</f>
        <v>24135</v>
      </c>
      <c r="AD333" s="5" t="s">
        <v>180</v>
      </c>
    </row>
    <row r="334" spans="1:30" ht="18">
      <c r="A334" s="922">
        <v>773</v>
      </c>
      <c r="B334" s="925" t="s">
        <v>113</v>
      </c>
      <c r="C334" s="925" t="s">
        <v>530</v>
      </c>
      <c r="D334" s="4" t="s">
        <v>142</v>
      </c>
      <c r="E334" s="5"/>
      <c r="F334" s="7"/>
      <c r="G334" s="6"/>
      <c r="H334" s="5"/>
      <c r="I334" s="17"/>
      <c r="J334" s="19"/>
      <c r="K334" s="17"/>
      <c r="L334" s="17"/>
      <c r="M334" s="17"/>
      <c r="N334" s="5"/>
      <c r="O334" s="5"/>
      <c r="P334" s="7"/>
      <c r="Q334" s="6"/>
      <c r="R334" s="5"/>
      <c r="S334" s="18"/>
      <c r="T334" s="18"/>
      <c r="U334" s="18"/>
      <c r="V334" s="5"/>
      <c r="W334" s="18"/>
      <c r="X334" s="18"/>
      <c r="Y334" s="17"/>
      <c r="Z334" s="5"/>
      <c r="AA334" s="22">
        <f>SUM(AA315:AA333)</f>
        <v>591922.9</v>
      </c>
      <c r="AB334" s="22">
        <f>SUM(AB315:AB333)</f>
        <v>600368.9</v>
      </c>
      <c r="AC334" s="22">
        <f>SUM(AC315:AC333)</f>
        <v>599044.4</v>
      </c>
      <c r="AD334" s="5"/>
    </row>
    <row r="335" spans="1:30" ht="42.75">
      <c r="A335" s="923"/>
      <c r="B335" s="926"/>
      <c r="C335" s="926"/>
      <c r="D335" s="10" t="s">
        <v>143</v>
      </c>
      <c r="E335" s="5"/>
      <c r="F335" s="7"/>
      <c r="G335" s="6"/>
      <c r="H335" s="5"/>
      <c r="I335" s="17"/>
      <c r="J335" s="19"/>
      <c r="K335" s="17"/>
      <c r="L335" s="17"/>
      <c r="M335" s="17"/>
      <c r="N335" s="5"/>
      <c r="O335" s="5"/>
      <c r="P335" s="7"/>
      <c r="Q335" s="6"/>
      <c r="R335" s="5"/>
      <c r="S335" s="18"/>
      <c r="T335" s="18"/>
      <c r="U335" s="18"/>
      <c r="V335" s="5"/>
      <c r="W335" s="18"/>
      <c r="X335" s="18"/>
      <c r="Y335" s="17"/>
      <c r="Z335" s="5"/>
      <c r="AA335" s="22">
        <f>AA334</f>
        <v>591922.9</v>
      </c>
      <c r="AB335" s="22">
        <f>AB334</f>
        <v>600368.9</v>
      </c>
      <c r="AC335" s="22">
        <f>AC334</f>
        <v>599044.4</v>
      </c>
      <c r="AD335" s="5"/>
    </row>
    <row r="336" spans="1:30" ht="30" thickBot="1">
      <c r="A336" s="929"/>
      <c r="B336" s="930"/>
      <c r="C336" s="930"/>
      <c r="D336" s="39" t="s">
        <v>156</v>
      </c>
      <c r="E336" s="40"/>
      <c r="F336" s="40"/>
      <c r="G336" s="40"/>
      <c r="H336" s="40"/>
      <c r="I336" s="41"/>
      <c r="J336" s="41"/>
      <c r="K336" s="41"/>
      <c r="L336" s="41"/>
      <c r="M336" s="41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1"/>
      <c r="Z336" s="40"/>
      <c r="AA336" s="42">
        <f>AA334-AA335</f>
        <v>0</v>
      </c>
      <c r="AB336" s="42">
        <f>AB334-AB335</f>
        <v>0</v>
      </c>
      <c r="AC336" s="42">
        <f>AC334-AC335</f>
        <v>0</v>
      </c>
      <c r="AD336" s="40"/>
    </row>
    <row r="337" spans="1:30" ht="31.5" customHeight="1">
      <c r="A337" s="979">
        <v>791</v>
      </c>
      <c r="B337" s="979" t="s">
        <v>544</v>
      </c>
      <c r="C337" s="979" t="s">
        <v>146</v>
      </c>
      <c r="D337" s="430" t="s">
        <v>142</v>
      </c>
      <c r="E337" s="489"/>
      <c r="F337" s="490"/>
      <c r="G337" s="489"/>
      <c r="H337" s="489"/>
      <c r="I337" s="491"/>
      <c r="J337" s="491"/>
      <c r="K337" s="491"/>
      <c r="L337" s="491"/>
      <c r="M337" s="491"/>
      <c r="N337" s="491"/>
      <c r="O337" s="491"/>
      <c r="P337" s="491"/>
      <c r="Q337" s="491"/>
      <c r="R337" s="491"/>
      <c r="S337" s="491"/>
      <c r="T337" s="491"/>
      <c r="U337" s="491"/>
      <c r="V337" s="491"/>
      <c r="W337" s="491"/>
      <c r="X337" s="491"/>
      <c r="Y337" s="491"/>
      <c r="Z337" s="491"/>
      <c r="AA337" s="492">
        <f>AA338+AA339</f>
        <v>27665.7</v>
      </c>
      <c r="AB337" s="492">
        <f>AB338+AB339</f>
        <v>15803.700000000003</v>
      </c>
      <c r="AC337" s="492">
        <f>AC338+AC339</f>
        <v>15803.700000000003</v>
      </c>
      <c r="AD337" s="491"/>
    </row>
    <row r="338" spans="1:30" ht="42.75">
      <c r="A338" s="979"/>
      <c r="B338" s="979"/>
      <c r="C338" s="979"/>
      <c r="D338" s="434" t="s">
        <v>143</v>
      </c>
      <c r="E338" s="493"/>
      <c r="F338" s="494"/>
      <c r="G338" s="493"/>
      <c r="H338" s="493"/>
      <c r="I338" s="495"/>
      <c r="J338" s="495"/>
      <c r="K338" s="495"/>
      <c r="L338" s="495"/>
      <c r="M338" s="495"/>
      <c r="N338" s="495"/>
      <c r="O338" s="495"/>
      <c r="P338" s="495"/>
      <c r="Q338" s="495"/>
      <c r="R338" s="495"/>
      <c r="S338" s="496"/>
      <c r="T338" s="496"/>
      <c r="U338" s="496"/>
      <c r="V338" s="495"/>
      <c r="W338" s="496"/>
      <c r="X338" s="496"/>
      <c r="Y338" s="495"/>
      <c r="Z338" s="495"/>
      <c r="AA338" s="497">
        <f>AA347+AA348+AA352</f>
        <v>755.2</v>
      </c>
      <c r="AB338" s="497">
        <f>AB347</f>
        <v>893.2</v>
      </c>
      <c r="AC338" s="497">
        <f>AC347</f>
        <v>893.2</v>
      </c>
      <c r="AD338" s="495"/>
    </row>
    <row r="339" spans="1:30" ht="28.5">
      <c r="A339" s="695"/>
      <c r="B339" s="695"/>
      <c r="C339" s="695"/>
      <c r="D339" s="438" t="s">
        <v>156</v>
      </c>
      <c r="E339" s="493"/>
      <c r="F339" s="494"/>
      <c r="G339" s="493"/>
      <c r="H339" s="493"/>
      <c r="I339" s="495"/>
      <c r="J339" s="495"/>
      <c r="K339" s="495"/>
      <c r="L339" s="495"/>
      <c r="M339" s="495"/>
      <c r="N339" s="495"/>
      <c r="O339" s="495"/>
      <c r="P339" s="495"/>
      <c r="Q339" s="495"/>
      <c r="R339" s="495"/>
      <c r="S339" s="496"/>
      <c r="T339" s="496"/>
      <c r="U339" s="496"/>
      <c r="V339" s="495"/>
      <c r="W339" s="496"/>
      <c r="X339" s="496"/>
      <c r="Y339" s="495"/>
      <c r="Z339" s="495"/>
      <c r="AA339" s="497">
        <f>AA340+AA341+AA342+AA343+AA344+AA345+AA346+AA349+AA350+AA351</f>
        <v>26910.5</v>
      </c>
      <c r="AB339" s="497">
        <f>AB340+AB341+AB342+AB343+AB344+AB345+AB346+AB349+AB350+AB351</f>
        <v>14910.500000000002</v>
      </c>
      <c r="AC339" s="497">
        <f>AC340+AC341+AC342+AC343+AC344+AC345+AC346+AC349+AC350+AC351</f>
        <v>14910.500000000002</v>
      </c>
      <c r="AD339" s="495"/>
    </row>
    <row r="340" spans="1:30" ht="226.5" customHeight="1">
      <c r="A340" s="967">
        <v>791</v>
      </c>
      <c r="B340" s="969" t="s">
        <v>544</v>
      </c>
      <c r="C340" s="967" t="s">
        <v>126</v>
      </c>
      <c r="D340" s="968" t="s">
        <v>531</v>
      </c>
      <c r="E340" s="31" t="s">
        <v>119</v>
      </c>
      <c r="F340" s="49">
        <v>39350</v>
      </c>
      <c r="G340" s="37">
        <v>442</v>
      </c>
      <c r="H340" s="37" t="s">
        <v>532</v>
      </c>
      <c r="I340" s="34" t="s">
        <v>121</v>
      </c>
      <c r="J340" s="34" t="s">
        <v>129</v>
      </c>
      <c r="K340" s="34" t="s">
        <v>225</v>
      </c>
      <c r="L340" s="34" t="s">
        <v>124</v>
      </c>
      <c r="M340" s="34" t="s">
        <v>131</v>
      </c>
      <c r="N340" s="37" t="s">
        <v>227</v>
      </c>
      <c r="O340" s="31" t="s">
        <v>119</v>
      </c>
      <c r="P340" s="46">
        <v>38895</v>
      </c>
      <c r="Q340" s="37">
        <v>132</v>
      </c>
      <c r="R340" s="37" t="s">
        <v>542</v>
      </c>
      <c r="S340" s="47"/>
      <c r="T340" s="47"/>
      <c r="U340" s="47"/>
      <c r="V340" s="37" t="s">
        <v>535</v>
      </c>
      <c r="W340" s="47"/>
      <c r="X340" s="47"/>
      <c r="Y340" s="35">
        <v>121</v>
      </c>
      <c r="Z340" s="43" t="s">
        <v>536</v>
      </c>
      <c r="AA340" s="52">
        <v>2114.5</v>
      </c>
      <c r="AB340" s="52">
        <v>2114.5</v>
      </c>
      <c r="AC340" s="52">
        <v>2114.5</v>
      </c>
      <c r="AD340" s="5" t="s">
        <v>133</v>
      </c>
    </row>
    <row r="341" spans="1:30" ht="100.5" customHeight="1">
      <c r="A341" s="967"/>
      <c r="B341" s="970"/>
      <c r="C341" s="967"/>
      <c r="D341" s="968"/>
      <c r="E341" s="715" t="s">
        <v>119</v>
      </c>
      <c r="F341" s="723">
        <v>40141</v>
      </c>
      <c r="G341" s="667">
        <v>921</v>
      </c>
      <c r="H341" s="715" t="s">
        <v>127</v>
      </c>
      <c r="I341" s="523" t="s">
        <v>121</v>
      </c>
      <c r="J341" s="523" t="s">
        <v>129</v>
      </c>
      <c r="K341" s="523" t="s">
        <v>225</v>
      </c>
      <c r="L341" s="523" t="s">
        <v>124</v>
      </c>
      <c r="M341" s="523" t="s">
        <v>132</v>
      </c>
      <c r="N341" s="975" t="s">
        <v>228</v>
      </c>
      <c r="O341" s="567" t="s">
        <v>119</v>
      </c>
      <c r="P341" s="570">
        <v>38895</v>
      </c>
      <c r="Q341" s="567">
        <v>132</v>
      </c>
      <c r="R341" s="567" t="s">
        <v>542</v>
      </c>
      <c r="S341" s="962"/>
      <c r="T341" s="962"/>
      <c r="U341" s="962"/>
      <c r="V341" s="567" t="s">
        <v>535</v>
      </c>
      <c r="W341" s="962"/>
      <c r="X341" s="962"/>
      <c r="Y341" s="45">
        <v>244</v>
      </c>
      <c r="Z341" s="43" t="s">
        <v>538</v>
      </c>
      <c r="AA341" s="52">
        <v>7.2</v>
      </c>
      <c r="AB341" s="52">
        <v>7.2</v>
      </c>
      <c r="AC341" s="52">
        <v>7.2</v>
      </c>
      <c r="AD341" s="5" t="s">
        <v>134</v>
      </c>
    </row>
    <row r="342" spans="1:30" ht="96" customHeight="1">
      <c r="A342" s="967"/>
      <c r="B342" s="971"/>
      <c r="C342" s="576"/>
      <c r="D342" s="974"/>
      <c r="E342" s="716"/>
      <c r="F342" s="724"/>
      <c r="G342" s="669"/>
      <c r="H342" s="716"/>
      <c r="I342" s="560"/>
      <c r="J342" s="560"/>
      <c r="K342" s="560"/>
      <c r="L342" s="560"/>
      <c r="M342" s="560"/>
      <c r="N342" s="976"/>
      <c r="O342" s="569"/>
      <c r="P342" s="572"/>
      <c r="Q342" s="569"/>
      <c r="R342" s="569"/>
      <c r="S342" s="963"/>
      <c r="T342" s="963"/>
      <c r="U342" s="963"/>
      <c r="V342" s="569"/>
      <c r="W342" s="963"/>
      <c r="X342" s="963"/>
      <c r="Y342" s="35">
        <v>851</v>
      </c>
      <c r="Z342" s="44" t="s">
        <v>164</v>
      </c>
      <c r="AA342" s="53">
        <v>8.4</v>
      </c>
      <c r="AB342" s="53">
        <v>8.4</v>
      </c>
      <c r="AC342" s="53">
        <v>8.4</v>
      </c>
      <c r="AD342" s="44" t="s">
        <v>135</v>
      </c>
    </row>
    <row r="343" spans="1:30" ht="171" customHeight="1">
      <c r="A343" s="967">
        <v>791</v>
      </c>
      <c r="B343" s="967" t="s">
        <v>544</v>
      </c>
      <c r="C343" s="967" t="s">
        <v>114</v>
      </c>
      <c r="D343" s="968" t="s">
        <v>545</v>
      </c>
      <c r="E343" s="31" t="s">
        <v>119</v>
      </c>
      <c r="F343" s="49">
        <v>38307</v>
      </c>
      <c r="G343" s="37">
        <v>508</v>
      </c>
      <c r="H343" s="48" t="s">
        <v>539</v>
      </c>
      <c r="I343" s="34" t="s">
        <v>121</v>
      </c>
      <c r="J343" s="34" t="s">
        <v>148</v>
      </c>
      <c r="K343" s="34" t="s">
        <v>150</v>
      </c>
      <c r="L343" s="34" t="s">
        <v>130</v>
      </c>
      <c r="M343" s="34" t="s">
        <v>149</v>
      </c>
      <c r="N343" s="43" t="s">
        <v>229</v>
      </c>
      <c r="O343" s="44" t="s">
        <v>140</v>
      </c>
      <c r="P343" s="285">
        <v>41925</v>
      </c>
      <c r="Q343" s="287">
        <v>2261</v>
      </c>
      <c r="R343" s="50" t="s">
        <v>226</v>
      </c>
      <c r="S343" s="44" t="s">
        <v>540</v>
      </c>
      <c r="T343" s="51"/>
      <c r="U343" s="51"/>
      <c r="V343" s="51"/>
      <c r="W343" s="51"/>
      <c r="X343" s="36"/>
      <c r="Y343" s="34" t="s">
        <v>541</v>
      </c>
      <c r="Z343" s="43" t="s">
        <v>538</v>
      </c>
      <c r="AA343" s="52">
        <v>3</v>
      </c>
      <c r="AB343" s="52">
        <v>3</v>
      </c>
      <c r="AC343" s="52">
        <v>3</v>
      </c>
      <c r="AD343" s="5" t="s">
        <v>134</v>
      </c>
    </row>
    <row r="344" spans="1:30" ht="141" customHeight="1">
      <c r="A344" s="967"/>
      <c r="B344" s="967"/>
      <c r="C344" s="967"/>
      <c r="D344" s="968"/>
      <c r="E344" s="567" t="s">
        <v>119</v>
      </c>
      <c r="F344" s="570">
        <v>38307</v>
      </c>
      <c r="G344" s="567">
        <v>508</v>
      </c>
      <c r="H344" s="573" t="s">
        <v>539</v>
      </c>
      <c r="I344" s="523" t="s">
        <v>121</v>
      </c>
      <c r="J344" s="523" t="s">
        <v>148</v>
      </c>
      <c r="K344" s="523" t="s">
        <v>225</v>
      </c>
      <c r="L344" s="523" t="s">
        <v>157</v>
      </c>
      <c r="M344" s="523" t="s">
        <v>158</v>
      </c>
      <c r="N344" s="528" t="s">
        <v>230</v>
      </c>
      <c r="O344" s="535" t="s">
        <v>745</v>
      </c>
      <c r="P344" s="564" t="s">
        <v>748</v>
      </c>
      <c r="Q344" s="535" t="s">
        <v>749</v>
      </c>
      <c r="R344" s="535" t="s">
        <v>747</v>
      </c>
      <c r="S344" s="703" t="s">
        <v>750</v>
      </c>
      <c r="T344" s="525"/>
      <c r="U344" s="525"/>
      <c r="V344" s="525"/>
      <c r="W344" s="525"/>
      <c r="X344" s="556"/>
      <c r="Y344" s="34" t="s">
        <v>742</v>
      </c>
      <c r="Z344" s="43" t="s">
        <v>743</v>
      </c>
      <c r="AA344" s="52">
        <v>2262</v>
      </c>
      <c r="AB344" s="52"/>
      <c r="AC344" s="52"/>
      <c r="AD344" s="44" t="s">
        <v>744</v>
      </c>
    </row>
    <row r="345" spans="1:30" ht="129.75" customHeight="1">
      <c r="A345" s="967"/>
      <c r="B345" s="967"/>
      <c r="C345" s="967"/>
      <c r="D345" s="968"/>
      <c r="E345" s="568"/>
      <c r="F345" s="571"/>
      <c r="G345" s="568"/>
      <c r="H345" s="574"/>
      <c r="I345" s="559"/>
      <c r="J345" s="559"/>
      <c r="K345" s="559"/>
      <c r="L345" s="559"/>
      <c r="M345" s="559"/>
      <c r="N345" s="561"/>
      <c r="O345" s="562"/>
      <c r="P345" s="565"/>
      <c r="Q345" s="562"/>
      <c r="R345" s="562"/>
      <c r="S345" s="978"/>
      <c r="T345" s="555"/>
      <c r="U345" s="555"/>
      <c r="V345" s="555"/>
      <c r="W345" s="555"/>
      <c r="X345" s="557"/>
      <c r="Y345" s="54">
        <v>611</v>
      </c>
      <c r="Z345" s="44" t="s">
        <v>161</v>
      </c>
      <c r="AA345" s="53">
        <v>10774.5</v>
      </c>
      <c r="AB345" s="53">
        <v>10774.5</v>
      </c>
      <c r="AC345" s="53">
        <v>10774.5</v>
      </c>
      <c r="AD345" s="44" t="s">
        <v>144</v>
      </c>
    </row>
    <row r="346" spans="1:30" ht="75.75" customHeight="1">
      <c r="A346" s="967"/>
      <c r="B346" s="967"/>
      <c r="C346" s="967"/>
      <c r="D346" s="968"/>
      <c r="E346" s="569"/>
      <c r="F346" s="572"/>
      <c r="G346" s="569"/>
      <c r="H346" s="575"/>
      <c r="I346" s="560"/>
      <c r="J346" s="560"/>
      <c r="K346" s="560"/>
      <c r="L346" s="560"/>
      <c r="M346" s="560"/>
      <c r="N346" s="529"/>
      <c r="O346" s="563"/>
      <c r="P346" s="566"/>
      <c r="Q346" s="563"/>
      <c r="R346" s="563"/>
      <c r="S346" s="704"/>
      <c r="T346" s="530"/>
      <c r="U346" s="530"/>
      <c r="V346" s="530"/>
      <c r="W346" s="530"/>
      <c r="X346" s="558"/>
      <c r="Y346" s="54">
        <v>612</v>
      </c>
      <c r="Z346" s="44" t="s">
        <v>168</v>
      </c>
      <c r="AA346" s="53">
        <v>10045</v>
      </c>
      <c r="AB346" s="53">
        <v>307</v>
      </c>
      <c r="AC346" s="53">
        <v>307</v>
      </c>
      <c r="AD346" s="44" t="s">
        <v>136</v>
      </c>
    </row>
    <row r="347" spans="1:30" ht="397.5" customHeight="1">
      <c r="A347" s="967"/>
      <c r="B347" s="967"/>
      <c r="C347" s="967"/>
      <c r="D347" s="968"/>
      <c r="E347" s="31" t="s">
        <v>119</v>
      </c>
      <c r="F347" s="49">
        <v>38307</v>
      </c>
      <c r="G347" s="37">
        <v>508</v>
      </c>
      <c r="H347" s="48" t="s">
        <v>539</v>
      </c>
      <c r="I347" s="247" t="s">
        <v>121</v>
      </c>
      <c r="J347" s="247" t="s">
        <v>148</v>
      </c>
      <c r="K347" s="247" t="s">
        <v>225</v>
      </c>
      <c r="L347" s="247" t="s">
        <v>157</v>
      </c>
      <c r="M347" s="247" t="s">
        <v>683</v>
      </c>
      <c r="N347" s="249" t="s">
        <v>231</v>
      </c>
      <c r="O347" s="37" t="s">
        <v>140</v>
      </c>
      <c r="P347" s="307">
        <v>41927</v>
      </c>
      <c r="Q347" s="308">
        <v>2315</v>
      </c>
      <c r="R347" s="308" t="s">
        <v>399</v>
      </c>
      <c r="S347" s="254" t="s">
        <v>423</v>
      </c>
      <c r="T347" s="248"/>
      <c r="U347" s="248"/>
      <c r="V347" s="249"/>
      <c r="W347" s="248"/>
      <c r="X347" s="248"/>
      <c r="Y347" s="54">
        <v>611</v>
      </c>
      <c r="Z347" s="44" t="s">
        <v>161</v>
      </c>
      <c r="AA347" s="53">
        <v>565.2</v>
      </c>
      <c r="AB347" s="53">
        <v>893.2</v>
      </c>
      <c r="AC347" s="53">
        <v>893.2</v>
      </c>
      <c r="AD347" s="44" t="s">
        <v>144</v>
      </c>
    </row>
    <row r="348" spans="1:30" ht="255" customHeight="1">
      <c r="A348" s="967"/>
      <c r="B348" s="967"/>
      <c r="C348" s="967"/>
      <c r="D348" s="968"/>
      <c r="E348" s="31" t="s">
        <v>119</v>
      </c>
      <c r="F348" s="49">
        <v>38307</v>
      </c>
      <c r="G348" s="37">
        <v>508</v>
      </c>
      <c r="H348" s="48" t="s">
        <v>539</v>
      </c>
      <c r="I348" s="34" t="s">
        <v>121</v>
      </c>
      <c r="J348" s="34" t="s">
        <v>121</v>
      </c>
      <c r="K348" s="34" t="s">
        <v>225</v>
      </c>
      <c r="L348" s="34" t="s">
        <v>157</v>
      </c>
      <c r="M348" s="34" t="s">
        <v>752</v>
      </c>
      <c r="N348" s="51" t="s">
        <v>753</v>
      </c>
      <c r="O348" s="37" t="s">
        <v>140</v>
      </c>
      <c r="P348" s="309">
        <v>41927</v>
      </c>
      <c r="Q348" s="122">
        <v>2315</v>
      </c>
      <c r="R348" s="122" t="s">
        <v>399</v>
      </c>
      <c r="S348" s="254" t="s">
        <v>423</v>
      </c>
      <c r="T348" s="33"/>
      <c r="U348" s="33"/>
      <c r="V348" s="37"/>
      <c r="W348" s="33"/>
      <c r="X348" s="33"/>
      <c r="Y348" s="35">
        <v>612</v>
      </c>
      <c r="Z348" s="44" t="s">
        <v>168</v>
      </c>
      <c r="AA348" s="53">
        <v>40</v>
      </c>
      <c r="AB348" s="53"/>
      <c r="AC348" s="53"/>
      <c r="AD348" s="44" t="s">
        <v>136</v>
      </c>
    </row>
    <row r="349" spans="1:30" ht="81" customHeight="1">
      <c r="A349" s="967"/>
      <c r="B349" s="967"/>
      <c r="C349" s="967"/>
      <c r="D349" s="968"/>
      <c r="E349" s="567" t="s">
        <v>119</v>
      </c>
      <c r="F349" s="570">
        <v>38307</v>
      </c>
      <c r="G349" s="567">
        <v>508</v>
      </c>
      <c r="H349" s="573" t="s">
        <v>539</v>
      </c>
      <c r="I349" s="523" t="s">
        <v>121</v>
      </c>
      <c r="J349" s="523" t="s">
        <v>129</v>
      </c>
      <c r="K349" s="523" t="s">
        <v>225</v>
      </c>
      <c r="L349" s="523" t="s">
        <v>124</v>
      </c>
      <c r="M349" s="523" t="s">
        <v>176</v>
      </c>
      <c r="N349" s="528" t="s">
        <v>232</v>
      </c>
      <c r="O349" s="567" t="s">
        <v>140</v>
      </c>
      <c r="P349" s="564">
        <v>41927</v>
      </c>
      <c r="Q349" s="535">
        <v>2315</v>
      </c>
      <c r="R349" s="535" t="s">
        <v>399</v>
      </c>
      <c r="S349" s="567" t="s">
        <v>425</v>
      </c>
      <c r="T349" s="962"/>
      <c r="U349" s="962"/>
      <c r="V349" s="567"/>
      <c r="W349" s="972"/>
      <c r="X349" s="962"/>
      <c r="Y349" s="34" t="s">
        <v>543</v>
      </c>
      <c r="Z349" s="51" t="s">
        <v>159</v>
      </c>
      <c r="AA349" s="52">
        <v>840.5</v>
      </c>
      <c r="AB349" s="52">
        <v>855.7</v>
      </c>
      <c r="AC349" s="52">
        <v>855.7</v>
      </c>
      <c r="AD349" s="5" t="s">
        <v>133</v>
      </c>
    </row>
    <row r="350" spans="1:30" ht="110.25" customHeight="1">
      <c r="A350" s="967"/>
      <c r="B350" s="967"/>
      <c r="C350" s="967"/>
      <c r="D350" s="968"/>
      <c r="E350" s="568"/>
      <c r="F350" s="571"/>
      <c r="G350" s="568"/>
      <c r="H350" s="574"/>
      <c r="I350" s="559"/>
      <c r="J350" s="559"/>
      <c r="K350" s="559"/>
      <c r="L350" s="559"/>
      <c r="M350" s="559"/>
      <c r="N350" s="561"/>
      <c r="O350" s="568"/>
      <c r="P350" s="565"/>
      <c r="Q350" s="562"/>
      <c r="R350" s="562"/>
      <c r="S350" s="568"/>
      <c r="T350" s="977"/>
      <c r="U350" s="977"/>
      <c r="V350" s="568"/>
      <c r="W350" s="973"/>
      <c r="X350" s="977"/>
      <c r="Y350" s="298" t="s">
        <v>541</v>
      </c>
      <c r="Z350" s="299" t="s">
        <v>538</v>
      </c>
      <c r="AA350" s="391">
        <v>31.4</v>
      </c>
      <c r="AB350" s="391">
        <v>16.2</v>
      </c>
      <c r="AC350" s="391">
        <v>16.2</v>
      </c>
      <c r="AD350" s="24" t="s">
        <v>134</v>
      </c>
    </row>
    <row r="351" spans="1:30" ht="184.5" customHeight="1">
      <c r="A351" s="967">
        <v>791</v>
      </c>
      <c r="B351" s="967" t="s">
        <v>754</v>
      </c>
      <c r="C351" s="967" t="s">
        <v>755</v>
      </c>
      <c r="D351" s="968" t="s">
        <v>756</v>
      </c>
      <c r="E351" s="12" t="s">
        <v>119</v>
      </c>
      <c r="F351" s="46">
        <v>38895</v>
      </c>
      <c r="G351" s="37">
        <v>132</v>
      </c>
      <c r="H351" s="37" t="s">
        <v>542</v>
      </c>
      <c r="I351" s="34" t="s">
        <v>121</v>
      </c>
      <c r="J351" s="34" t="s">
        <v>121</v>
      </c>
      <c r="K351" s="34" t="s">
        <v>225</v>
      </c>
      <c r="L351" s="34" t="s">
        <v>124</v>
      </c>
      <c r="M351" s="34" t="s">
        <v>149</v>
      </c>
      <c r="N351" s="43" t="s">
        <v>757</v>
      </c>
      <c r="O351" s="300" t="s">
        <v>140</v>
      </c>
      <c r="P351" s="387">
        <v>41927</v>
      </c>
      <c r="Q351" s="386">
        <v>2315</v>
      </c>
      <c r="R351" s="386" t="s">
        <v>399</v>
      </c>
      <c r="S351" s="300" t="s">
        <v>425</v>
      </c>
      <c r="T351" s="33"/>
      <c r="U351" s="33"/>
      <c r="V351" s="37"/>
      <c r="W351" s="394"/>
      <c r="X351" s="33"/>
      <c r="Y351" s="34" t="s">
        <v>541</v>
      </c>
      <c r="Z351" s="299" t="s">
        <v>538</v>
      </c>
      <c r="AA351" s="391">
        <v>824</v>
      </c>
      <c r="AB351" s="391">
        <v>824</v>
      </c>
      <c r="AC351" s="391">
        <v>824</v>
      </c>
      <c r="AD351" s="24" t="s">
        <v>134</v>
      </c>
    </row>
    <row r="352" spans="1:30" ht="258" customHeight="1">
      <c r="A352" s="967"/>
      <c r="B352" s="967"/>
      <c r="C352" s="967"/>
      <c r="D352" s="968"/>
      <c r="E352" s="12" t="s">
        <v>119</v>
      </c>
      <c r="F352" s="46">
        <v>38895</v>
      </c>
      <c r="G352" s="37">
        <v>132</v>
      </c>
      <c r="H352" s="37" t="s">
        <v>542</v>
      </c>
      <c r="I352" s="34" t="s">
        <v>121</v>
      </c>
      <c r="J352" s="34" t="s">
        <v>121</v>
      </c>
      <c r="K352" s="34" t="s">
        <v>225</v>
      </c>
      <c r="L352" s="34" t="s">
        <v>124</v>
      </c>
      <c r="M352" s="34" t="s">
        <v>752</v>
      </c>
      <c r="N352" s="51" t="s">
        <v>758</v>
      </c>
      <c r="O352" s="37" t="s">
        <v>140</v>
      </c>
      <c r="P352" s="392">
        <v>41927</v>
      </c>
      <c r="Q352" s="393">
        <v>2315</v>
      </c>
      <c r="R352" s="393" t="s">
        <v>399</v>
      </c>
      <c r="S352" s="37" t="s">
        <v>425</v>
      </c>
      <c r="T352" s="33"/>
      <c r="U352" s="33"/>
      <c r="V352" s="37"/>
      <c r="W352" s="394"/>
      <c r="X352" s="33"/>
      <c r="Y352" s="34" t="s">
        <v>541</v>
      </c>
      <c r="Z352" s="43" t="s">
        <v>538</v>
      </c>
      <c r="AA352" s="52">
        <v>150</v>
      </c>
      <c r="AB352" s="52"/>
      <c r="AC352" s="52"/>
      <c r="AD352" s="5" t="s">
        <v>134</v>
      </c>
    </row>
    <row r="353" spans="1:30" ht="14.25">
      <c r="A353" s="964">
        <v>792</v>
      </c>
      <c r="B353" s="550" t="s">
        <v>562</v>
      </c>
      <c r="C353" s="550" t="s">
        <v>146</v>
      </c>
      <c r="D353" s="966" t="s">
        <v>142</v>
      </c>
      <c r="E353" s="700"/>
      <c r="F353" s="700"/>
      <c r="G353" s="700"/>
      <c r="H353" s="700"/>
      <c r="I353" s="700"/>
      <c r="J353" s="700"/>
      <c r="K353" s="700"/>
      <c r="L353" s="700"/>
      <c r="M353" s="700"/>
      <c r="N353" s="700"/>
      <c r="O353" s="700"/>
      <c r="P353" s="700"/>
      <c r="Q353" s="700"/>
      <c r="R353" s="700"/>
      <c r="S353" s="700"/>
      <c r="T353" s="700"/>
      <c r="U353" s="700"/>
      <c r="V353" s="700"/>
      <c r="W353" s="700"/>
      <c r="X353" s="700"/>
      <c r="Y353" s="700"/>
      <c r="Z353" s="700"/>
      <c r="AA353" s="982">
        <f>AA356</f>
        <v>11056.5</v>
      </c>
      <c r="AB353" s="982">
        <f>AB356</f>
        <v>11973</v>
      </c>
      <c r="AC353" s="982">
        <f>AC356</f>
        <v>11277</v>
      </c>
      <c r="AD353" s="700"/>
    </row>
    <row r="354" spans="1:30" ht="14.25">
      <c r="A354" s="965"/>
      <c r="B354" s="549"/>
      <c r="C354" s="549"/>
      <c r="D354" s="833"/>
      <c r="E354" s="701"/>
      <c r="F354" s="701"/>
      <c r="G354" s="701"/>
      <c r="H354" s="701"/>
      <c r="I354" s="701"/>
      <c r="J354" s="701"/>
      <c r="K354" s="701"/>
      <c r="L354" s="701"/>
      <c r="M354" s="701"/>
      <c r="N354" s="701"/>
      <c r="O354" s="701"/>
      <c r="P354" s="701"/>
      <c r="Q354" s="701"/>
      <c r="R354" s="701"/>
      <c r="S354" s="701"/>
      <c r="T354" s="701"/>
      <c r="U354" s="701"/>
      <c r="V354" s="701"/>
      <c r="W354" s="701"/>
      <c r="X354" s="701"/>
      <c r="Y354" s="701"/>
      <c r="Z354" s="701"/>
      <c r="AA354" s="983"/>
      <c r="AB354" s="983"/>
      <c r="AC354" s="983"/>
      <c r="AD354" s="701"/>
    </row>
    <row r="355" spans="1:30" ht="43.5">
      <c r="A355" s="965"/>
      <c r="B355" s="549"/>
      <c r="C355" s="549"/>
      <c r="D355" s="438" t="s">
        <v>566</v>
      </c>
      <c r="E355" s="435"/>
      <c r="F355" s="435"/>
      <c r="G355" s="435"/>
      <c r="H355" s="435"/>
      <c r="I355" s="436"/>
      <c r="J355" s="436"/>
      <c r="K355" s="436"/>
      <c r="L355" s="436"/>
      <c r="M355" s="436"/>
      <c r="N355" s="435"/>
      <c r="O355" s="435"/>
      <c r="P355" s="435"/>
      <c r="Q355" s="435"/>
      <c r="R355" s="435"/>
      <c r="S355" s="435"/>
      <c r="T355" s="435"/>
      <c r="U355" s="435"/>
      <c r="V355" s="435"/>
      <c r="W355" s="435"/>
      <c r="X355" s="435"/>
      <c r="Y355" s="435"/>
      <c r="Z355" s="435"/>
      <c r="AA355" s="437">
        <v>0</v>
      </c>
      <c r="AB355" s="437">
        <v>0</v>
      </c>
      <c r="AC355" s="437">
        <v>0</v>
      </c>
      <c r="AD355" s="435"/>
    </row>
    <row r="356" spans="1:30" ht="29.25">
      <c r="A356" s="965"/>
      <c r="B356" s="549"/>
      <c r="C356" s="549"/>
      <c r="D356" s="438" t="s">
        <v>567</v>
      </c>
      <c r="E356" s="439"/>
      <c r="F356" s="439"/>
      <c r="G356" s="439"/>
      <c r="H356" s="435"/>
      <c r="I356" s="436"/>
      <c r="J356" s="436"/>
      <c r="K356" s="436"/>
      <c r="L356" s="436"/>
      <c r="M356" s="436"/>
      <c r="N356" s="435"/>
      <c r="O356" s="435"/>
      <c r="P356" s="435"/>
      <c r="Q356" s="435"/>
      <c r="R356" s="435"/>
      <c r="S356" s="435"/>
      <c r="T356" s="435"/>
      <c r="U356" s="435"/>
      <c r="V356" s="435"/>
      <c r="W356" s="435"/>
      <c r="X356" s="435"/>
      <c r="Y356" s="435"/>
      <c r="Z356" s="435"/>
      <c r="AA356" s="437">
        <f>AA357+AA358+AA359+AA360+AA361+AA362+AA363</f>
        <v>11056.5</v>
      </c>
      <c r="AB356" s="437">
        <f>AB357+AB358+AB359+AB360+AB361+AB362+AB363</f>
        <v>11973</v>
      </c>
      <c r="AC356" s="437">
        <f>AC357+AC358+AC359+AC360+AC361+AC362+AC363</f>
        <v>11277</v>
      </c>
      <c r="AD356" s="435"/>
    </row>
    <row r="357" spans="1:30" ht="90.75" customHeight="1">
      <c r="A357" s="791">
        <v>792</v>
      </c>
      <c r="B357" s="791" t="s">
        <v>562</v>
      </c>
      <c r="C357" s="791" t="s">
        <v>546</v>
      </c>
      <c r="D357" s="715" t="s">
        <v>564</v>
      </c>
      <c r="E357" s="715" t="s">
        <v>119</v>
      </c>
      <c r="F357" s="985">
        <v>39350</v>
      </c>
      <c r="G357" s="715">
        <v>442</v>
      </c>
      <c r="H357" s="715" t="s">
        <v>128</v>
      </c>
      <c r="I357" s="984" t="s">
        <v>122</v>
      </c>
      <c r="J357" s="984" t="s">
        <v>115</v>
      </c>
      <c r="K357" s="984" t="s">
        <v>557</v>
      </c>
      <c r="L357" s="984" t="s">
        <v>124</v>
      </c>
      <c r="M357" s="984" t="s">
        <v>131</v>
      </c>
      <c r="N357" s="713" t="s">
        <v>233</v>
      </c>
      <c r="O357" s="715" t="s">
        <v>119</v>
      </c>
      <c r="P357" s="985">
        <v>41816</v>
      </c>
      <c r="Q357" s="715">
        <v>562</v>
      </c>
      <c r="R357" s="715" t="s">
        <v>547</v>
      </c>
      <c r="S357" s="980" t="s">
        <v>152</v>
      </c>
      <c r="T357" s="980"/>
      <c r="U357" s="980"/>
      <c r="V357" s="980"/>
      <c r="W357" s="980"/>
      <c r="X357" s="980"/>
      <c r="Y357" s="15">
        <v>121</v>
      </c>
      <c r="Z357" s="5" t="s">
        <v>163</v>
      </c>
      <c r="AA357" s="237">
        <v>9400</v>
      </c>
      <c r="AB357" s="237">
        <v>9400</v>
      </c>
      <c r="AC357" s="237">
        <v>9400</v>
      </c>
      <c r="AD357" s="5" t="s">
        <v>548</v>
      </c>
    </row>
    <row r="358" spans="1:30" ht="195.75" customHeight="1">
      <c r="A358" s="928"/>
      <c r="B358" s="928"/>
      <c r="C358" s="928"/>
      <c r="D358" s="740"/>
      <c r="E358" s="716"/>
      <c r="F358" s="985"/>
      <c r="G358" s="716"/>
      <c r="H358" s="716"/>
      <c r="I358" s="984"/>
      <c r="J358" s="984"/>
      <c r="K358" s="984"/>
      <c r="L358" s="984"/>
      <c r="M358" s="984"/>
      <c r="N358" s="716"/>
      <c r="O358" s="716"/>
      <c r="P358" s="985"/>
      <c r="Q358" s="716"/>
      <c r="R358" s="716"/>
      <c r="S358" s="981"/>
      <c r="T358" s="981"/>
      <c r="U358" s="981"/>
      <c r="V358" s="981"/>
      <c r="W358" s="981"/>
      <c r="X358" s="981"/>
      <c r="Y358" s="15">
        <v>122</v>
      </c>
      <c r="Z358" s="5" t="s">
        <v>549</v>
      </c>
      <c r="AA358" s="237">
        <v>1</v>
      </c>
      <c r="AB358" s="237">
        <v>1</v>
      </c>
      <c r="AC358" s="237">
        <v>1</v>
      </c>
      <c r="AD358" s="5" t="s">
        <v>548</v>
      </c>
    </row>
    <row r="359" spans="1:30" ht="123" customHeight="1">
      <c r="A359" s="928"/>
      <c r="B359" s="928"/>
      <c r="C359" s="928"/>
      <c r="D359" s="740"/>
      <c r="E359" s="986" t="str">
        <f>O357</f>
        <v>РСНД округа Муром</v>
      </c>
      <c r="F359" s="723">
        <v>40141</v>
      </c>
      <c r="G359" s="667">
        <v>921</v>
      </c>
      <c r="H359" s="715" t="s">
        <v>127</v>
      </c>
      <c r="I359" s="984" t="s">
        <v>122</v>
      </c>
      <c r="J359" s="984" t="s">
        <v>115</v>
      </c>
      <c r="K359" s="984" t="s">
        <v>557</v>
      </c>
      <c r="L359" s="984" t="s">
        <v>124</v>
      </c>
      <c r="M359" s="984" t="s">
        <v>132</v>
      </c>
      <c r="N359" s="713" t="s">
        <v>234</v>
      </c>
      <c r="O359" s="986" t="s">
        <v>119</v>
      </c>
      <c r="P359" s="985">
        <v>41816</v>
      </c>
      <c r="Q359" s="989">
        <v>562</v>
      </c>
      <c r="R359" s="990" t="s">
        <v>547</v>
      </c>
      <c r="S359" s="987" t="s">
        <v>152</v>
      </c>
      <c r="T359" s="987"/>
      <c r="U359" s="987"/>
      <c r="V359" s="987"/>
      <c r="W359" s="987"/>
      <c r="X359" s="987"/>
      <c r="Y359" s="15">
        <v>244</v>
      </c>
      <c r="Z359" s="5" t="s">
        <v>160</v>
      </c>
      <c r="AA359" s="20">
        <v>400</v>
      </c>
      <c r="AB359" s="20">
        <v>400</v>
      </c>
      <c r="AC359" s="20">
        <v>400</v>
      </c>
      <c r="AD359" s="5" t="s">
        <v>134</v>
      </c>
    </row>
    <row r="360" spans="1:30" ht="145.5" customHeight="1">
      <c r="A360" s="928"/>
      <c r="B360" s="928"/>
      <c r="C360" s="928"/>
      <c r="D360" s="740"/>
      <c r="E360" s="986"/>
      <c r="F360" s="724"/>
      <c r="G360" s="669"/>
      <c r="H360" s="716"/>
      <c r="I360" s="984"/>
      <c r="J360" s="984"/>
      <c r="K360" s="984"/>
      <c r="L360" s="984"/>
      <c r="M360" s="984"/>
      <c r="N360" s="716"/>
      <c r="O360" s="986"/>
      <c r="P360" s="985"/>
      <c r="Q360" s="989"/>
      <c r="R360" s="990"/>
      <c r="S360" s="988"/>
      <c r="T360" s="988"/>
      <c r="U360" s="988"/>
      <c r="V360" s="988"/>
      <c r="W360" s="988"/>
      <c r="X360" s="988"/>
      <c r="Y360" s="15">
        <v>851</v>
      </c>
      <c r="Z360" s="44" t="s">
        <v>164</v>
      </c>
      <c r="AA360" s="20">
        <v>6</v>
      </c>
      <c r="AB360" s="20">
        <v>6</v>
      </c>
      <c r="AC360" s="20">
        <v>6</v>
      </c>
      <c r="AD360" s="5" t="s">
        <v>135</v>
      </c>
    </row>
    <row r="361" spans="1:30" ht="249" customHeight="1">
      <c r="A361" s="928"/>
      <c r="B361" s="928"/>
      <c r="C361" s="928"/>
      <c r="D361" s="740"/>
      <c r="E361" s="5" t="s">
        <v>140</v>
      </c>
      <c r="F361" s="7">
        <v>40541</v>
      </c>
      <c r="G361" s="6">
        <v>3130</v>
      </c>
      <c r="H361" s="56" t="s">
        <v>550</v>
      </c>
      <c r="I361" s="14" t="s">
        <v>122</v>
      </c>
      <c r="J361" s="14" t="s">
        <v>558</v>
      </c>
      <c r="K361" s="14" t="s">
        <v>557</v>
      </c>
      <c r="L361" s="14" t="s">
        <v>172</v>
      </c>
      <c r="M361" s="235" t="s">
        <v>235</v>
      </c>
      <c r="N361" s="44" t="s">
        <v>236</v>
      </c>
      <c r="O361" s="44" t="s">
        <v>140</v>
      </c>
      <c r="P361" s="25">
        <v>41926</v>
      </c>
      <c r="Q361" s="258">
        <v>2297</v>
      </c>
      <c r="R361" s="255" t="s">
        <v>240</v>
      </c>
      <c r="S361" s="44" t="s">
        <v>237</v>
      </c>
      <c r="T361" s="58"/>
      <c r="U361" s="58"/>
      <c r="V361" s="58"/>
      <c r="W361" s="58"/>
      <c r="X361" s="58"/>
      <c r="Y361" s="15">
        <v>870</v>
      </c>
      <c r="Z361" s="5" t="s">
        <v>551</v>
      </c>
      <c r="AA361" s="20">
        <v>0</v>
      </c>
      <c r="AB361" s="20">
        <v>1000</v>
      </c>
      <c r="AC361" s="20">
        <v>1000</v>
      </c>
      <c r="AD361" s="5" t="s">
        <v>180</v>
      </c>
    </row>
    <row r="362" spans="1:30" ht="216.75" customHeight="1">
      <c r="A362" s="792"/>
      <c r="B362" s="792"/>
      <c r="C362" s="792"/>
      <c r="D362" s="716"/>
      <c r="E362" s="5" t="s">
        <v>563</v>
      </c>
      <c r="F362" s="7">
        <v>41390</v>
      </c>
      <c r="G362" s="57" t="s">
        <v>552</v>
      </c>
      <c r="H362" s="44" t="s">
        <v>242</v>
      </c>
      <c r="I362" s="14" t="s">
        <v>558</v>
      </c>
      <c r="J362" s="14" t="s">
        <v>122</v>
      </c>
      <c r="K362" s="14" t="s">
        <v>557</v>
      </c>
      <c r="L362" s="14" t="s">
        <v>157</v>
      </c>
      <c r="M362" s="14" t="s">
        <v>559</v>
      </c>
      <c r="N362" s="44" t="s">
        <v>238</v>
      </c>
      <c r="O362" s="93" t="s">
        <v>140</v>
      </c>
      <c r="P362" s="242">
        <v>41926</v>
      </c>
      <c r="Q362" s="259">
        <v>2297</v>
      </c>
      <c r="R362" s="255" t="s">
        <v>206</v>
      </c>
      <c r="S362" s="44" t="s">
        <v>239</v>
      </c>
      <c r="T362" s="58"/>
      <c r="U362" s="58"/>
      <c r="V362" s="58"/>
      <c r="W362" s="58"/>
      <c r="X362" s="58"/>
      <c r="Y362" s="15">
        <v>730</v>
      </c>
      <c r="Z362" s="5" t="s">
        <v>553</v>
      </c>
      <c r="AA362" s="20">
        <v>847.5</v>
      </c>
      <c r="AB362" s="20">
        <v>696</v>
      </c>
      <c r="AC362" s="20">
        <v>0</v>
      </c>
      <c r="AD362" s="5" t="s">
        <v>554</v>
      </c>
    </row>
    <row r="363" spans="1:30" ht="360" customHeight="1" thickBot="1">
      <c r="A363" s="59">
        <v>792</v>
      </c>
      <c r="B363" s="60" t="s">
        <v>562</v>
      </c>
      <c r="C363" s="60" t="s">
        <v>555</v>
      </c>
      <c r="D363" s="55" t="s">
        <v>422</v>
      </c>
      <c r="E363" s="55" t="s">
        <v>565</v>
      </c>
      <c r="F363" s="61">
        <v>39462</v>
      </c>
      <c r="G363" s="62">
        <v>26</v>
      </c>
      <c r="H363" s="63" t="s">
        <v>556</v>
      </c>
      <c r="I363" s="64" t="s">
        <v>122</v>
      </c>
      <c r="J363" s="64" t="s">
        <v>560</v>
      </c>
      <c r="K363" s="64" t="s">
        <v>117</v>
      </c>
      <c r="L363" s="64" t="s">
        <v>118</v>
      </c>
      <c r="M363" s="64" t="s">
        <v>561</v>
      </c>
      <c r="N363" s="256" t="s">
        <v>241</v>
      </c>
      <c r="O363" s="55" t="s">
        <v>119</v>
      </c>
      <c r="P363" s="61">
        <v>41816</v>
      </c>
      <c r="Q363" s="66">
        <v>562</v>
      </c>
      <c r="R363" s="67" t="s">
        <v>547</v>
      </c>
      <c r="S363" s="62" t="s">
        <v>152</v>
      </c>
      <c r="T363" s="92"/>
      <c r="U363" s="65"/>
      <c r="V363" s="65"/>
      <c r="W363" s="65"/>
      <c r="X363" s="65"/>
      <c r="Y363" s="64">
        <v>870</v>
      </c>
      <c r="Z363" s="55" t="s">
        <v>551</v>
      </c>
      <c r="AA363" s="257">
        <v>402</v>
      </c>
      <c r="AB363" s="64">
        <v>470</v>
      </c>
      <c r="AC363" s="64">
        <v>470</v>
      </c>
      <c r="AD363" s="55" t="s">
        <v>180</v>
      </c>
    </row>
    <row r="364" spans="1:30" ht="14.25">
      <c r="A364" s="827">
        <v>999</v>
      </c>
      <c r="B364" s="829" t="s">
        <v>315</v>
      </c>
      <c r="C364" s="831" t="s">
        <v>146</v>
      </c>
      <c r="D364" s="832" t="s">
        <v>142</v>
      </c>
      <c r="E364" s="780"/>
      <c r="F364" s="780"/>
      <c r="G364" s="780"/>
      <c r="H364" s="780"/>
      <c r="I364" s="780"/>
      <c r="J364" s="780"/>
      <c r="K364" s="780"/>
      <c r="L364" s="780"/>
      <c r="M364" s="780"/>
      <c r="N364" s="780"/>
      <c r="O364" s="834"/>
      <c r="P364" s="838"/>
      <c r="Q364" s="847"/>
      <c r="R364" s="836"/>
      <c r="S364" s="851"/>
      <c r="T364" s="780"/>
      <c r="U364" s="780"/>
      <c r="V364" s="780"/>
      <c r="W364" s="780"/>
      <c r="X364" s="780"/>
      <c r="Y364" s="780"/>
      <c r="Z364" s="780"/>
      <c r="AA364" s="862">
        <f>AA366+AA367</f>
        <v>1723557.0886900001</v>
      </c>
      <c r="AB364" s="862">
        <f>AB366+AB367</f>
        <v>1572186.0040000002</v>
      </c>
      <c r="AC364" s="862">
        <f>AC366+AC367</f>
        <v>1591245.244</v>
      </c>
      <c r="AD364" s="780"/>
    </row>
    <row r="365" spans="1:30" ht="14.25">
      <c r="A365" s="547"/>
      <c r="B365" s="549"/>
      <c r="C365" s="549"/>
      <c r="D365" s="833"/>
      <c r="E365" s="700"/>
      <c r="F365" s="700"/>
      <c r="G365" s="700"/>
      <c r="H365" s="700"/>
      <c r="I365" s="700"/>
      <c r="J365" s="700"/>
      <c r="K365" s="700"/>
      <c r="L365" s="700"/>
      <c r="M365" s="700"/>
      <c r="N365" s="700"/>
      <c r="O365" s="835"/>
      <c r="P365" s="839"/>
      <c r="Q365" s="848"/>
      <c r="R365" s="837"/>
      <c r="S365" s="852"/>
      <c r="T365" s="700"/>
      <c r="U365" s="700"/>
      <c r="V365" s="700"/>
      <c r="W365" s="700"/>
      <c r="X365" s="700"/>
      <c r="Y365" s="700"/>
      <c r="Z365" s="700"/>
      <c r="AA365" s="863"/>
      <c r="AB365" s="863"/>
      <c r="AC365" s="863"/>
      <c r="AD365" s="700"/>
    </row>
    <row r="366" spans="1:30" ht="42.75">
      <c r="A366" s="547"/>
      <c r="B366" s="549"/>
      <c r="C366" s="549"/>
      <c r="D366" s="438" t="s">
        <v>566</v>
      </c>
      <c r="E366" s="435"/>
      <c r="F366" s="435"/>
      <c r="G366" s="435"/>
      <c r="H366" s="435"/>
      <c r="I366" s="435"/>
      <c r="J366" s="435"/>
      <c r="K366" s="435"/>
      <c r="L366" s="435"/>
      <c r="M366" s="435"/>
      <c r="N366" s="435"/>
      <c r="O366" s="498"/>
      <c r="P366" s="499"/>
      <c r="Q366" s="500"/>
      <c r="R366" s="501"/>
      <c r="S366" s="502"/>
      <c r="T366" s="435"/>
      <c r="U366" s="435"/>
      <c r="V366" s="435"/>
      <c r="W366" s="435"/>
      <c r="X366" s="435"/>
      <c r="Y366" s="435"/>
      <c r="Z366" s="435"/>
      <c r="AA366" s="503">
        <f aca="true" t="shared" si="4" ref="AA366:AC367">AA355+AA338+AA264+AA243+AA200+AA91+AA80+AA8+AA232+AA174+AA75</f>
        <v>757153.8</v>
      </c>
      <c r="AB366" s="503">
        <f t="shared" si="4"/>
        <v>683148.0800000001</v>
      </c>
      <c r="AC366" s="503">
        <f t="shared" si="4"/>
        <v>703185.3200000001</v>
      </c>
      <c r="AD366" s="435"/>
    </row>
    <row r="367" spans="1:30" ht="29.25" thickBot="1">
      <c r="A367" s="828"/>
      <c r="B367" s="830"/>
      <c r="C367" s="830"/>
      <c r="D367" s="504" t="s">
        <v>567</v>
      </c>
      <c r="E367" s="505"/>
      <c r="F367" s="505"/>
      <c r="G367" s="505"/>
      <c r="H367" s="505"/>
      <c r="I367" s="505"/>
      <c r="J367" s="505"/>
      <c r="K367" s="505"/>
      <c r="L367" s="505"/>
      <c r="M367" s="505"/>
      <c r="N367" s="505"/>
      <c r="O367" s="505"/>
      <c r="P367" s="505"/>
      <c r="Q367" s="505"/>
      <c r="R367" s="505"/>
      <c r="S367" s="505"/>
      <c r="T367" s="505"/>
      <c r="U367" s="505"/>
      <c r="V367" s="505"/>
      <c r="W367" s="505"/>
      <c r="X367" s="505"/>
      <c r="Y367" s="505"/>
      <c r="Z367" s="505"/>
      <c r="AA367" s="506">
        <f t="shared" si="4"/>
        <v>966403.2886900002</v>
      </c>
      <c r="AB367" s="506">
        <f t="shared" si="4"/>
        <v>889037.924</v>
      </c>
      <c r="AC367" s="506">
        <f t="shared" si="4"/>
        <v>888059.924</v>
      </c>
      <c r="AD367" s="505"/>
    </row>
    <row r="368" spans="2:16" ht="54" customHeight="1">
      <c r="B368" s="218" t="s">
        <v>311</v>
      </c>
      <c r="C368" s="217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826" t="s">
        <v>312</v>
      </c>
      <c r="O368" s="826"/>
      <c r="P368" s="826"/>
    </row>
    <row r="369" spans="2:16" ht="57" customHeight="1">
      <c r="B369" s="1037" t="s">
        <v>313</v>
      </c>
      <c r="C369" s="1038"/>
      <c r="D369" s="1038"/>
      <c r="E369" s="1038"/>
      <c r="F369" s="1038"/>
      <c r="G369" s="1038"/>
      <c r="H369" s="1038"/>
      <c r="I369" s="1038"/>
      <c r="J369" s="1038"/>
      <c r="K369" s="1038"/>
      <c r="L369" s="1038"/>
      <c r="M369" s="1038"/>
      <c r="N369" s="1039" t="s">
        <v>314</v>
      </c>
      <c r="O369" s="1039"/>
      <c r="P369" s="1039"/>
    </row>
    <row r="370" spans="2:16" ht="18" customHeight="1">
      <c r="B370" s="216"/>
      <c r="E370" s="1042">
        <v>703</v>
      </c>
      <c r="F370" s="1042">
        <v>708</v>
      </c>
      <c r="G370" s="1042">
        <v>730</v>
      </c>
      <c r="H370" s="1042">
        <v>732</v>
      </c>
      <c r="I370" s="1042">
        <v>733</v>
      </c>
      <c r="J370" s="1042">
        <v>758</v>
      </c>
      <c r="K370" s="1042">
        <v>766</v>
      </c>
      <c r="L370" s="1042">
        <v>767</v>
      </c>
      <c r="M370" s="1042">
        <v>773</v>
      </c>
      <c r="N370" s="1041">
        <v>791</v>
      </c>
      <c r="O370" s="1041">
        <v>792</v>
      </c>
      <c r="P370" s="218"/>
    </row>
    <row r="371" spans="2:30" ht="13.5" customHeight="1">
      <c r="B371" s="352" t="s">
        <v>335</v>
      </c>
      <c r="C371" s="352" t="s">
        <v>336</v>
      </c>
      <c r="D371" s="1040" t="s">
        <v>337</v>
      </c>
      <c r="E371" s="1044"/>
      <c r="F371" s="1042"/>
      <c r="G371" s="1044"/>
      <c r="H371" s="1044"/>
      <c r="I371" s="1044"/>
      <c r="J371" s="1044"/>
      <c r="K371" s="1042"/>
      <c r="L371" s="1044"/>
      <c r="M371" s="1044"/>
      <c r="N371" s="1044"/>
      <c r="O371" s="1042"/>
      <c r="W371" s="330" t="s">
        <v>404</v>
      </c>
      <c r="X371" s="352" t="s">
        <v>335</v>
      </c>
      <c r="Y371" s="352" t="s">
        <v>336</v>
      </c>
      <c r="Z371" s="353" t="s">
        <v>337</v>
      </c>
      <c r="AA371" s="354">
        <f>AA10+AA11+AA12+AA14+AA15+AA79+AA93+AA95+AA202+AA203+AA204+AA245+AA246+AA266+AA340+AA341+AA342+AA176+AA178+AA179+AA94+AA177+AA13</f>
        <v>60070.80000000001</v>
      </c>
      <c r="AB371" s="354">
        <f>AB10+AB11+AB12+AB14+AB15+AB79+AB93+AB95+AB202+AB203+AB204+AB245+AB246+AB266+AB340+AB341+AB342+AB176+AB178+AB179</f>
        <v>60787.9</v>
      </c>
      <c r="AC371" s="354">
        <f>AC10+AC11+AC12+AC14+AC15+AC79+AC93+AC95+AC202+AC203+AC204+AC245+AC246+AC266+AC340+AC341+AC342+AC176+AC178+AC179</f>
        <v>60787.9</v>
      </c>
      <c r="AD371" s="330"/>
    </row>
    <row r="372" spans="2:30" ht="13.5" customHeight="1">
      <c r="B372" s="352" t="s">
        <v>335</v>
      </c>
      <c r="C372" s="352" t="s">
        <v>336</v>
      </c>
      <c r="D372" s="1040" t="s">
        <v>338</v>
      </c>
      <c r="E372" s="1044"/>
      <c r="F372" s="1042"/>
      <c r="G372" s="1042"/>
      <c r="H372" s="1043"/>
      <c r="I372" s="1043"/>
      <c r="J372" s="1042"/>
      <c r="K372" s="1042"/>
      <c r="L372" s="1042"/>
      <c r="M372" s="1042"/>
      <c r="N372" s="1042"/>
      <c r="O372" s="1042"/>
      <c r="W372" s="330"/>
      <c r="X372" s="352" t="s">
        <v>335</v>
      </c>
      <c r="Y372" s="352" t="s">
        <v>336</v>
      </c>
      <c r="Z372" s="353" t="s">
        <v>338</v>
      </c>
      <c r="AA372" s="354">
        <f>AA16+AA17+AA18+AA19+AA21+AA22+AA23+AA24+AA25+AA26+AA27+AA28+AA29+AA30+AA31+AA32+AA33+AA34+AA96+AA97+AA98+AA99+AA100+AA101+AA102+AA103+AA104+AA20</f>
        <v>65780.09568999999</v>
      </c>
      <c r="AB372" s="354">
        <f>AB16+AB17+AB18+AB19+AB21+AB22+AB23+AB24+AB25+AB26+AB27+AB28+AB29+AB30+AB31+AB32+AB33+AB34+AB96+AB97+AB98+AB99+AB100+AB101+AB102+AB103+AB104+AB20</f>
        <v>58437.200000000004</v>
      </c>
      <c r="AC372" s="354">
        <f>AC16+AC17+AC18+AC19+AC21+AC22+AC23+AC24+AC25+AC26+AC27+AC28+AC29+AC30+AC31+AC32+AC33+AC34+AC96+AC97+AC98+AC99+AC100+AC101+AC102+AC103+AC104+AC20</f>
        <v>58437.200000000004</v>
      </c>
      <c r="AD372" s="330"/>
    </row>
    <row r="373" spans="2:30" ht="13.5" customHeight="1">
      <c r="B373" s="352" t="s">
        <v>335</v>
      </c>
      <c r="C373" s="352" t="s">
        <v>336</v>
      </c>
      <c r="D373" s="1040" t="s">
        <v>822</v>
      </c>
      <c r="E373" s="1042"/>
      <c r="F373" s="1044"/>
      <c r="G373" s="1042"/>
      <c r="H373" s="1042"/>
      <c r="I373" s="1042"/>
      <c r="J373" s="1042"/>
      <c r="K373" s="1042"/>
      <c r="L373" s="1042"/>
      <c r="M373" s="1042"/>
      <c r="N373" s="1042"/>
      <c r="O373" s="1042"/>
      <c r="W373" s="330"/>
      <c r="X373" s="352" t="s">
        <v>335</v>
      </c>
      <c r="Y373" s="352" t="s">
        <v>336</v>
      </c>
      <c r="Z373" s="353" t="s">
        <v>822</v>
      </c>
      <c r="AA373" s="354">
        <f>AA74</f>
        <v>6998.4</v>
      </c>
      <c r="AB373" s="354">
        <f>AB74</f>
        <v>0</v>
      </c>
      <c r="AC373" s="354">
        <f>AC74</f>
        <v>0</v>
      </c>
      <c r="AD373" s="330"/>
    </row>
    <row r="374" spans="2:30" ht="13.5" customHeight="1">
      <c r="B374" s="352" t="s">
        <v>335</v>
      </c>
      <c r="C374" s="352" t="s">
        <v>336</v>
      </c>
      <c r="D374" s="1040" t="s">
        <v>823</v>
      </c>
      <c r="E374" s="1044"/>
      <c r="F374" s="1042"/>
      <c r="G374" s="1042"/>
      <c r="H374" s="1042"/>
      <c r="I374" s="1042"/>
      <c r="J374" s="1042"/>
      <c r="K374" s="1042"/>
      <c r="L374" s="1042"/>
      <c r="M374" s="1042"/>
      <c r="N374" s="1042"/>
      <c r="O374" s="1042"/>
      <c r="W374" s="330"/>
      <c r="X374" s="352" t="s">
        <v>335</v>
      </c>
      <c r="Y374" s="352" t="s">
        <v>336</v>
      </c>
      <c r="Z374" s="353" t="s">
        <v>823</v>
      </c>
      <c r="AA374" s="354">
        <f>AA35+AA36</f>
        <v>6553</v>
      </c>
      <c r="AB374" s="354">
        <f>AB35+AB36</f>
        <v>6553</v>
      </c>
      <c r="AC374" s="354">
        <f>AC35+AC36</f>
        <v>6553</v>
      </c>
      <c r="AD374" s="330"/>
    </row>
    <row r="375" spans="2:30" ht="13.5" customHeight="1">
      <c r="B375" s="352" t="s">
        <v>335</v>
      </c>
      <c r="C375" s="352" t="s">
        <v>336</v>
      </c>
      <c r="D375" s="1040" t="s">
        <v>339</v>
      </c>
      <c r="E375" s="1042"/>
      <c r="F375" s="1042"/>
      <c r="G375" s="1042"/>
      <c r="H375" s="1042"/>
      <c r="I375" s="1042"/>
      <c r="J375" s="1042"/>
      <c r="K375" s="1042"/>
      <c r="L375" s="1042"/>
      <c r="M375" s="1042"/>
      <c r="N375" s="1042"/>
      <c r="O375" s="1044"/>
      <c r="W375" s="330"/>
      <c r="X375" s="352" t="s">
        <v>335</v>
      </c>
      <c r="Y375" s="352" t="s">
        <v>336</v>
      </c>
      <c r="Z375" s="353" t="s">
        <v>339</v>
      </c>
      <c r="AA375" s="354">
        <f>AA357+AA358+AA359+AA360+AA361+AA362</f>
        <v>10654.5</v>
      </c>
      <c r="AB375" s="354">
        <f>AB357+AB358+AB359+AB360+AB361+AB362</f>
        <v>11503</v>
      </c>
      <c r="AC375" s="354">
        <f>AC357+AC358+AC359+AC360+AC361+AC362</f>
        <v>10807</v>
      </c>
      <c r="AD375" s="330"/>
    </row>
    <row r="376" spans="2:30" ht="13.5" customHeight="1">
      <c r="B376" s="352" t="s">
        <v>335</v>
      </c>
      <c r="C376" s="352" t="s">
        <v>336</v>
      </c>
      <c r="D376" s="1040" t="s">
        <v>340</v>
      </c>
      <c r="E376" s="1042"/>
      <c r="F376" s="1042"/>
      <c r="G376" s="1042"/>
      <c r="H376" s="1044"/>
      <c r="I376" s="1042"/>
      <c r="J376" s="1042"/>
      <c r="K376" s="1044"/>
      <c r="L376" s="1042"/>
      <c r="M376" s="1042"/>
      <c r="N376" s="1042"/>
      <c r="O376" s="1042"/>
      <c r="W376" s="330"/>
      <c r="X376" s="352" t="s">
        <v>335</v>
      </c>
      <c r="Y376" s="352" t="s">
        <v>336</v>
      </c>
      <c r="Z376" s="353" t="s">
        <v>340</v>
      </c>
      <c r="AA376" s="354">
        <f>AA234+AA235+AA236+AA238+AA239+AA106+AA105+AA237</f>
        <v>11870.5</v>
      </c>
      <c r="AB376" s="354">
        <f>AB234+AB235+AB236+AB238+AB239+AB106+AB105+AB237</f>
        <v>11664.300000000001</v>
      </c>
      <c r="AC376" s="354">
        <f>AC234+AC235+AC236+AC238+AC239+AC106+AC105+AC237</f>
        <v>11664.300000000001</v>
      </c>
      <c r="AD376" s="330"/>
    </row>
    <row r="377" spans="2:30" ht="13.5" customHeight="1">
      <c r="B377" s="352" t="s">
        <v>335</v>
      </c>
      <c r="C377" s="352" t="s">
        <v>336</v>
      </c>
      <c r="D377" s="1040" t="s">
        <v>341</v>
      </c>
      <c r="E377" s="1042"/>
      <c r="F377" s="1042"/>
      <c r="G377" s="1042"/>
      <c r="H377" s="1044"/>
      <c r="I377" s="1042"/>
      <c r="J377" s="1042"/>
      <c r="K377" s="1042"/>
      <c r="L377" s="1042"/>
      <c r="M377" s="1042"/>
      <c r="N377" s="1042"/>
      <c r="O377" s="1042"/>
      <c r="W377" s="330"/>
      <c r="X377" s="352" t="s">
        <v>335</v>
      </c>
      <c r="Y377" s="352" t="s">
        <v>336</v>
      </c>
      <c r="Z377" s="353" t="s">
        <v>341</v>
      </c>
      <c r="AA377" s="355">
        <f>AA109+AA110+AA114+AA107+AA108+AA112+AA113</f>
        <v>13584.3</v>
      </c>
      <c r="AB377" s="355">
        <f>AB109+AB110+AB114+AB107+AB108+AB112+AB113</f>
        <v>10005.4</v>
      </c>
      <c r="AC377" s="355">
        <f>AC109+AC110+AC114+AC107+AC108+AC112+AC113</f>
        <v>5000</v>
      </c>
      <c r="AD377" s="330"/>
    </row>
    <row r="378" spans="2:30" ht="13.5" customHeight="1">
      <c r="B378" s="352" t="s">
        <v>335</v>
      </c>
      <c r="C378" s="352" t="s">
        <v>336</v>
      </c>
      <c r="D378" s="1040" t="s">
        <v>342</v>
      </c>
      <c r="E378" s="1042"/>
      <c r="F378" s="1042"/>
      <c r="G378" s="1042"/>
      <c r="H378" s="1044"/>
      <c r="I378" s="1042"/>
      <c r="J378" s="1042"/>
      <c r="K378" s="1042"/>
      <c r="L378" s="1042"/>
      <c r="M378" s="1042"/>
      <c r="N378" s="1042"/>
      <c r="O378" s="1042"/>
      <c r="W378" s="330"/>
      <c r="X378" s="352" t="s">
        <v>335</v>
      </c>
      <c r="Y378" s="352" t="s">
        <v>336</v>
      </c>
      <c r="Z378" s="353" t="s">
        <v>342</v>
      </c>
      <c r="AA378" s="355">
        <f>AA118+AA122+AA126+AA129+AA124+AA125+AA128</f>
        <v>107205.3</v>
      </c>
      <c r="AB378" s="355">
        <f>AB118+AB122+AB126+AB129+AB124+AB125+AB128</f>
        <v>93781.1</v>
      </c>
      <c r="AC378" s="355">
        <f>AC118+AC122+AC126+AC129+AC124+AC125+AC128</f>
        <v>98786.5</v>
      </c>
      <c r="AD378" s="330"/>
    </row>
    <row r="379" spans="2:30" ht="13.5" customHeight="1">
      <c r="B379" s="352" t="s">
        <v>335</v>
      </c>
      <c r="C379" s="352" t="s">
        <v>336</v>
      </c>
      <c r="D379" s="1040" t="s">
        <v>343</v>
      </c>
      <c r="E379" s="1044"/>
      <c r="F379" s="1042"/>
      <c r="G379" s="1042"/>
      <c r="H379" s="1044"/>
      <c r="I379" s="1044"/>
      <c r="J379" s="1042"/>
      <c r="K379" s="1042"/>
      <c r="L379" s="1042"/>
      <c r="M379" s="1042"/>
      <c r="N379" s="1042"/>
      <c r="O379" s="1042"/>
      <c r="W379" s="330"/>
      <c r="X379" s="352" t="s">
        <v>335</v>
      </c>
      <c r="Y379" s="352" t="s">
        <v>336</v>
      </c>
      <c r="Z379" s="353" t="s">
        <v>343</v>
      </c>
      <c r="AA379" s="354">
        <f>AA37+AA131+AA132+AA182+AA185+AA187+AA188+AA189+AA130+AA184+AA183+AA181+AA190+AA180+AA186</f>
        <v>115688.8</v>
      </c>
      <c r="AB379" s="354">
        <f>AB37+AB131+AB132+AB182+AB185+AB187+AB188+AB189+AB130+AB184+AB183+AB181+AB190+AB180+AB186</f>
        <v>26449.5</v>
      </c>
      <c r="AC379" s="354">
        <f>AC37+AC131+AC132+AC182+AC185+AC187+AC188+AC189+AC130+AC184+AC183+AC181+AC190+AC180+AC186</f>
        <v>27920.5</v>
      </c>
      <c r="AD379" s="330"/>
    </row>
    <row r="380" spans="2:30" ht="13.5" customHeight="1">
      <c r="B380" s="352" t="s">
        <v>335</v>
      </c>
      <c r="C380" s="352" t="s">
        <v>336</v>
      </c>
      <c r="D380" s="1040" t="s">
        <v>344</v>
      </c>
      <c r="E380" s="1042"/>
      <c r="F380" s="1042"/>
      <c r="G380" s="1042"/>
      <c r="H380" s="1044"/>
      <c r="I380" s="1042"/>
      <c r="J380" s="1042"/>
      <c r="K380" s="1042"/>
      <c r="L380" s="1042"/>
      <c r="M380" s="1042"/>
      <c r="N380" s="1042"/>
      <c r="O380" s="1042"/>
      <c r="W380" s="330"/>
      <c r="X380" s="352" t="s">
        <v>335</v>
      </c>
      <c r="Y380" s="352" t="s">
        <v>336</v>
      </c>
      <c r="Z380" s="353" t="s">
        <v>344</v>
      </c>
      <c r="AA380" s="355">
        <f>AA134+AA135+AA136+AA133</f>
        <v>19643.824</v>
      </c>
      <c r="AB380" s="355">
        <f>AB134+AB135+AB136+AB133</f>
        <v>21555.024</v>
      </c>
      <c r="AC380" s="355">
        <f>AC134+AC135+AC136+AC133</f>
        <v>21727.024</v>
      </c>
      <c r="AD380" s="330"/>
    </row>
    <row r="381" spans="2:30" ht="13.5" customHeight="1">
      <c r="B381" s="352" t="s">
        <v>335</v>
      </c>
      <c r="C381" s="352" t="s">
        <v>336</v>
      </c>
      <c r="D381" s="1040" t="s">
        <v>345</v>
      </c>
      <c r="E381" s="1042"/>
      <c r="F381" s="1042"/>
      <c r="G381" s="1042"/>
      <c r="H381" s="1044"/>
      <c r="I381" s="1042"/>
      <c r="J381" s="1042"/>
      <c r="K381" s="1042"/>
      <c r="L381" s="1042"/>
      <c r="M381" s="1042"/>
      <c r="N381" s="1042"/>
      <c r="O381" s="1043"/>
      <c r="W381" s="330"/>
      <c r="X381" s="352" t="s">
        <v>335</v>
      </c>
      <c r="Y381" s="352" t="s">
        <v>336</v>
      </c>
      <c r="Z381" s="353" t="s">
        <v>345</v>
      </c>
      <c r="AA381" s="355">
        <f>AA137+AA138+AA139+AA140+AA141+AA142+AA143</f>
        <v>10501.300000000001</v>
      </c>
      <c r="AB381" s="355">
        <f>AB137+AB138+AB139+AB140+AB141+AB142+AB143</f>
        <v>10501.2</v>
      </c>
      <c r="AC381" s="355">
        <f>AC137+AC138+AC139+AC140+AC141+AC142+AC143</f>
        <v>10501.2</v>
      </c>
      <c r="AD381" s="330"/>
    </row>
    <row r="382" spans="2:30" ht="13.5" customHeight="1">
      <c r="B382" s="352" t="s">
        <v>335</v>
      </c>
      <c r="C382" s="352" t="s">
        <v>336</v>
      </c>
      <c r="D382" s="1040" t="s">
        <v>346</v>
      </c>
      <c r="E382" s="1042"/>
      <c r="F382" s="1042"/>
      <c r="G382" s="1042"/>
      <c r="H382" s="1044"/>
      <c r="I382" s="1042"/>
      <c r="J382" s="1042"/>
      <c r="K382" s="1042"/>
      <c r="L382" s="1042"/>
      <c r="M382" s="1042"/>
      <c r="N382" s="1042"/>
      <c r="O382" s="1042"/>
      <c r="W382" s="330"/>
      <c r="X382" s="352" t="s">
        <v>335</v>
      </c>
      <c r="Y382" s="352" t="s">
        <v>336</v>
      </c>
      <c r="Z382" s="353" t="s">
        <v>346</v>
      </c>
      <c r="AA382" s="355">
        <f>AA144</f>
        <v>1020</v>
      </c>
      <c r="AB382" s="355">
        <f>AB144</f>
        <v>1020</v>
      </c>
      <c r="AC382" s="355">
        <f>AC144</f>
        <v>1020</v>
      </c>
      <c r="AD382" s="330"/>
    </row>
    <row r="383" spans="2:30" ht="13.5" customHeight="1">
      <c r="B383" s="352" t="s">
        <v>335</v>
      </c>
      <c r="C383" s="352" t="s">
        <v>336</v>
      </c>
      <c r="D383" s="1040" t="s">
        <v>347</v>
      </c>
      <c r="E383" s="1042"/>
      <c r="F383" s="1042"/>
      <c r="G383" s="1042"/>
      <c r="H383" s="1043"/>
      <c r="I383" s="1042"/>
      <c r="J383" s="1044"/>
      <c r="K383" s="1042"/>
      <c r="L383" s="1044"/>
      <c r="M383" s="1044"/>
      <c r="N383" s="1044"/>
      <c r="O383" s="1042"/>
      <c r="W383" s="330"/>
      <c r="X383" s="352" t="s">
        <v>335</v>
      </c>
      <c r="Y383" s="352" t="s">
        <v>336</v>
      </c>
      <c r="Z383" s="353" t="s">
        <v>347</v>
      </c>
      <c r="AA383" s="356">
        <f>AA205+AA206+AA207+AA208+AA248+AA249+AA250+AA251+AA252+AA253+AA254+AA255+AA312-AA266+AA343+AA345+AA346+AA347+AA348+AA349+AA350+AA344+AA247</f>
        <v>512241.2640000001</v>
      </c>
      <c r="AB383" s="356">
        <f>AB205+AB206+AB207+AB208+AB248+AB249+AB250+AB251+AB252+AB253+AB254+AB255+AB312-AB266+AB343+AB345+AB346+AB347+AB348+AB349+AB350+AB344+AB247</f>
        <v>503193.30000000005</v>
      </c>
      <c r="AC383" s="356">
        <f>AC205+AC206+AC207+AC208+AC248+AC249+AC250+AC251+AC252+AC253+AC254+AC255+AC312-AC266+AC343+AC345+AC346+AC347+AC348+AC349+AC350+AC344+AC247</f>
        <v>507921.30000000005</v>
      </c>
      <c r="AD383" s="330"/>
    </row>
    <row r="384" spans="2:30" ht="13.5" customHeight="1">
      <c r="B384" s="352" t="s">
        <v>335</v>
      </c>
      <c r="C384" s="352" t="s">
        <v>336</v>
      </c>
      <c r="D384" s="1040" t="s">
        <v>348</v>
      </c>
      <c r="E384" s="1042"/>
      <c r="F384" s="1042"/>
      <c r="G384" s="1042"/>
      <c r="H384" s="1042"/>
      <c r="I384" s="1042"/>
      <c r="J384" s="1044"/>
      <c r="K384" s="1042"/>
      <c r="L384" s="1042"/>
      <c r="M384" s="1042"/>
      <c r="N384" s="1042"/>
      <c r="O384" s="1042"/>
      <c r="W384" s="330"/>
      <c r="X384" s="352" t="s">
        <v>335</v>
      </c>
      <c r="Y384" s="352" t="s">
        <v>336</v>
      </c>
      <c r="Z384" s="353" t="s">
        <v>348</v>
      </c>
      <c r="AA384" s="356">
        <f>AA210+AA211+AA212+AA213+AA214+AA209</f>
        <v>22993.9</v>
      </c>
      <c r="AB384" s="356">
        <f>AB210+AB211+AB212+AB213+AB214</f>
        <v>25006</v>
      </c>
      <c r="AC384" s="356">
        <f>AC210+AC211+AC212+AC213+AC214</f>
        <v>28132</v>
      </c>
      <c r="AD384" s="330"/>
    </row>
    <row r="385" spans="2:30" ht="13.5" customHeight="1">
      <c r="B385" s="352" t="s">
        <v>335</v>
      </c>
      <c r="C385" s="352" t="s">
        <v>336</v>
      </c>
      <c r="D385" s="1040">
        <v>2400</v>
      </c>
      <c r="E385" s="1042"/>
      <c r="F385" s="1042"/>
      <c r="G385" s="1042"/>
      <c r="H385" s="1042"/>
      <c r="I385" s="1042"/>
      <c r="J385" s="1044"/>
      <c r="K385" s="1042"/>
      <c r="L385" s="1042"/>
      <c r="M385" s="1042"/>
      <c r="N385" s="1042"/>
      <c r="O385" s="1042"/>
      <c r="W385" s="330"/>
      <c r="X385" s="352" t="s">
        <v>335</v>
      </c>
      <c r="Y385" s="352" t="s">
        <v>336</v>
      </c>
      <c r="Z385" s="353">
        <v>2400</v>
      </c>
      <c r="AA385" s="356">
        <f>AA216+AA217+AA218+AA219+AA220+AA221+AA222+AA223+AA224+AA225+AA226</f>
        <v>59236.6</v>
      </c>
      <c r="AB385" s="356">
        <f>AB216+AB217+AB218+AB219+AB220+AB221+AB222+AB223+AB224+AB225+AB226</f>
        <v>55661.5</v>
      </c>
      <c r="AC385" s="356">
        <f>AC216+AC217+AC218+AC219+AC220+AC221+AC222+AC223+AC224+AC225+AC226</f>
        <v>67093.5</v>
      </c>
      <c r="AD385" s="330"/>
    </row>
    <row r="386" spans="2:30" ht="13.5" customHeight="1">
      <c r="B386" s="352" t="s">
        <v>335</v>
      </c>
      <c r="C386" s="352" t="s">
        <v>336</v>
      </c>
      <c r="D386" s="1040" t="s">
        <v>349</v>
      </c>
      <c r="E386" s="1042"/>
      <c r="F386" s="1042"/>
      <c r="G386" s="1042"/>
      <c r="H386" s="1042"/>
      <c r="I386" s="1042"/>
      <c r="J386" s="1044"/>
      <c r="K386" s="1042"/>
      <c r="L386" s="1042"/>
      <c r="M386" s="1042"/>
      <c r="N386" s="1042"/>
      <c r="O386" s="1042"/>
      <c r="W386" s="330"/>
      <c r="X386" s="352" t="s">
        <v>335</v>
      </c>
      <c r="Y386" s="352" t="s">
        <v>336</v>
      </c>
      <c r="Z386" s="353" t="s">
        <v>349</v>
      </c>
      <c r="AA386" s="356">
        <f>AA227+AA228+AA229</f>
        <v>8479.2</v>
      </c>
      <c r="AB386" s="356">
        <f>AB227+AB228+AB229</f>
        <v>9581.2</v>
      </c>
      <c r="AC386" s="356">
        <f>AC227+AC228+AC229</f>
        <v>11550.2</v>
      </c>
      <c r="AD386" s="330"/>
    </row>
    <row r="387" spans="2:30" ht="13.5" customHeight="1">
      <c r="B387" s="352" t="s">
        <v>335</v>
      </c>
      <c r="C387" s="352" t="s">
        <v>336</v>
      </c>
      <c r="D387" s="1040" t="s">
        <v>350</v>
      </c>
      <c r="E387" s="1042"/>
      <c r="F387" s="1042"/>
      <c r="G387" s="1042"/>
      <c r="H387" s="1042"/>
      <c r="I387" s="1042"/>
      <c r="J387" s="1042"/>
      <c r="K387" s="1042"/>
      <c r="L387" s="1044"/>
      <c r="M387" s="1042"/>
      <c r="N387" s="1042"/>
      <c r="O387" s="1042"/>
      <c r="W387" s="330"/>
      <c r="X387" s="352" t="s">
        <v>335</v>
      </c>
      <c r="Y387" s="352" t="s">
        <v>336</v>
      </c>
      <c r="Z387" s="353" t="s">
        <v>350</v>
      </c>
      <c r="AA387" s="352">
        <f>AA256+AA257+AA258+AA259+AA260+AA261+AA262</f>
        <v>5793</v>
      </c>
      <c r="AB387" s="352">
        <f>AB256+AB257+AB258+AB259+AB260+AB261+AB262</f>
        <v>4433</v>
      </c>
      <c r="AC387" s="352">
        <f>AC256+AC257+AC258+AC259+AC260+AC261+AC262</f>
        <v>4433</v>
      </c>
      <c r="AD387" s="330"/>
    </row>
    <row r="388" spans="2:30" ht="13.5" customHeight="1">
      <c r="B388" s="352" t="s">
        <v>335</v>
      </c>
      <c r="C388" s="352" t="s">
        <v>336</v>
      </c>
      <c r="D388" s="1040" t="s">
        <v>824</v>
      </c>
      <c r="E388" s="1042"/>
      <c r="F388" s="1042"/>
      <c r="G388" s="1042"/>
      <c r="H388" s="1044"/>
      <c r="I388" s="1042"/>
      <c r="J388" s="1042"/>
      <c r="K388" s="1042"/>
      <c r="L388" s="1042"/>
      <c r="M388" s="1042"/>
      <c r="N388" s="1042"/>
      <c r="O388" s="1042"/>
      <c r="W388" s="330"/>
      <c r="X388" s="352" t="s">
        <v>335</v>
      </c>
      <c r="Y388" s="352" t="s">
        <v>336</v>
      </c>
      <c r="Z388" s="353" t="s">
        <v>824</v>
      </c>
      <c r="AA388" s="355">
        <f>AA145+AA146</f>
        <v>3412</v>
      </c>
      <c r="AB388" s="355">
        <f>AB145+AB146</f>
        <v>0</v>
      </c>
      <c r="AC388" s="355">
        <f>AC145+AC146</f>
        <v>0</v>
      </c>
      <c r="AD388" s="330"/>
    </row>
    <row r="389" spans="2:30" ht="13.5" customHeight="1">
      <c r="B389" s="352" t="s">
        <v>335</v>
      </c>
      <c r="C389" s="352" t="s">
        <v>336</v>
      </c>
      <c r="D389" s="1040" t="s">
        <v>751</v>
      </c>
      <c r="E389" s="1042"/>
      <c r="F389" s="1042"/>
      <c r="G389" s="1042"/>
      <c r="H389" s="1044"/>
      <c r="I389" s="1042"/>
      <c r="J389" s="1042"/>
      <c r="K389" s="1042"/>
      <c r="L389" s="1042"/>
      <c r="M389" s="1042"/>
      <c r="N389" s="1042"/>
      <c r="O389" s="1042"/>
      <c r="W389" s="330"/>
      <c r="X389" s="352" t="s">
        <v>335</v>
      </c>
      <c r="Y389" s="352" t="s">
        <v>336</v>
      </c>
      <c r="Z389" s="353" t="s">
        <v>751</v>
      </c>
      <c r="AA389" s="355">
        <f>AA147</f>
        <v>2479.2</v>
      </c>
      <c r="AB389" s="355">
        <f aca="true" t="shared" si="5" ref="AA389:AC390">AB147</f>
        <v>0</v>
      </c>
      <c r="AC389" s="355">
        <f t="shared" si="5"/>
        <v>0</v>
      </c>
      <c r="AD389" s="330"/>
    </row>
    <row r="390" spans="2:30" ht="13.5" customHeight="1">
      <c r="B390" s="352" t="s">
        <v>335</v>
      </c>
      <c r="C390" s="352" t="s">
        <v>336</v>
      </c>
      <c r="D390" s="1040" t="s">
        <v>351</v>
      </c>
      <c r="E390" s="1042"/>
      <c r="F390" s="1042"/>
      <c r="G390" s="1042"/>
      <c r="H390" s="1044"/>
      <c r="I390" s="1042"/>
      <c r="J390" s="1042"/>
      <c r="K390" s="1042"/>
      <c r="L390" s="1042"/>
      <c r="M390" s="1042"/>
      <c r="N390" s="1042"/>
      <c r="O390" s="1042"/>
      <c r="W390" s="330"/>
      <c r="X390" s="352" t="s">
        <v>335</v>
      </c>
      <c r="Y390" s="352" t="s">
        <v>336</v>
      </c>
      <c r="Z390" s="353" t="s">
        <v>351</v>
      </c>
      <c r="AA390" s="355">
        <f>AA148</f>
        <v>1900</v>
      </c>
      <c r="AB390" s="355">
        <f t="shared" si="5"/>
        <v>1900</v>
      </c>
      <c r="AC390" s="355">
        <f t="shared" si="5"/>
        <v>1900</v>
      </c>
      <c r="AD390" s="330"/>
    </row>
    <row r="391" spans="2:30" ht="13.5" customHeight="1">
      <c r="B391" s="352" t="s">
        <v>335</v>
      </c>
      <c r="C391" s="352" t="s">
        <v>336</v>
      </c>
      <c r="D391" s="1040" t="s">
        <v>352</v>
      </c>
      <c r="E391" s="1042"/>
      <c r="F391" s="1042"/>
      <c r="G391" s="1042"/>
      <c r="H391" s="1044"/>
      <c r="I391" s="1042"/>
      <c r="J391" s="1042"/>
      <c r="K391" s="1042"/>
      <c r="L391" s="1042"/>
      <c r="M391" s="1042"/>
      <c r="N391" s="1042"/>
      <c r="O391" s="1042"/>
      <c r="W391" s="330"/>
      <c r="X391" s="352" t="s">
        <v>335</v>
      </c>
      <c r="Y391" s="352" t="s">
        <v>336</v>
      </c>
      <c r="Z391" s="353" t="s">
        <v>352</v>
      </c>
      <c r="AA391" s="355">
        <f>AA149+AA150+AA151+AA152+AA153+AA154+AA155+AA156+AA157+AA158+AA159</f>
        <v>51888.8</v>
      </c>
      <c r="AB391" s="355">
        <f>AB149+AB150+AB151+AB152+AB153+AB154+AB155+AB156+AB157+AB158</f>
        <v>36373.8</v>
      </c>
      <c r="AC391" s="355">
        <f>AC149+AC150+AC151+AC152+AC153+AC154+AC155+AC156+AC157+AC158</f>
        <v>36091.8</v>
      </c>
      <c r="AD391" s="330"/>
    </row>
    <row r="392" spans="2:30" ht="13.5" customHeight="1">
      <c r="B392" s="352" t="s">
        <v>335</v>
      </c>
      <c r="C392" s="352" t="s">
        <v>336</v>
      </c>
      <c r="D392" s="1040" t="s">
        <v>825</v>
      </c>
      <c r="E392" s="1044"/>
      <c r="F392" s="1042"/>
      <c r="G392" s="1042"/>
      <c r="H392" s="1042"/>
      <c r="I392" s="1042"/>
      <c r="J392" s="1042"/>
      <c r="K392" s="1042"/>
      <c r="L392" s="1042"/>
      <c r="M392" s="1042"/>
      <c r="N392" s="1042"/>
      <c r="O392" s="1042"/>
      <c r="W392" s="330"/>
      <c r="X392" s="352" t="s">
        <v>335</v>
      </c>
      <c r="Y392" s="352" t="s">
        <v>336</v>
      </c>
      <c r="Z392" s="353" t="s">
        <v>825</v>
      </c>
      <c r="AA392" s="355">
        <f>AA38</f>
        <v>2802.5</v>
      </c>
      <c r="AB392" s="355">
        <f>AB38</f>
        <v>0</v>
      </c>
      <c r="AC392" s="355">
        <f>AC38</f>
        <v>0</v>
      </c>
      <c r="AD392" s="330"/>
    </row>
    <row r="393" spans="2:30" ht="13.5" customHeight="1">
      <c r="B393" s="352" t="s">
        <v>335</v>
      </c>
      <c r="C393" s="352" t="s">
        <v>336</v>
      </c>
      <c r="D393" s="1040" t="s">
        <v>353</v>
      </c>
      <c r="E393" s="1042"/>
      <c r="F393" s="1042"/>
      <c r="G393" s="1042"/>
      <c r="H393" s="1042"/>
      <c r="I393" s="1042"/>
      <c r="J393" s="1042"/>
      <c r="K393" s="1042"/>
      <c r="L393" s="1042"/>
      <c r="M393" s="1042"/>
      <c r="N393" s="1042"/>
      <c r="O393" s="1044"/>
      <c r="W393" s="330"/>
      <c r="X393" s="352" t="s">
        <v>335</v>
      </c>
      <c r="Y393" s="352" t="s">
        <v>336</v>
      </c>
      <c r="Z393" s="353" t="s">
        <v>353</v>
      </c>
      <c r="AA393" s="355">
        <f>AA363</f>
        <v>402</v>
      </c>
      <c r="AB393" s="355">
        <f>AB363</f>
        <v>470</v>
      </c>
      <c r="AC393" s="355">
        <f>AC363</f>
        <v>470</v>
      </c>
      <c r="AD393" s="330"/>
    </row>
    <row r="394" spans="2:30" ht="13.5" customHeight="1">
      <c r="B394" s="352" t="s">
        <v>335</v>
      </c>
      <c r="C394" s="352" t="s">
        <v>336</v>
      </c>
      <c r="D394" s="1040" t="s">
        <v>354</v>
      </c>
      <c r="E394" s="1042"/>
      <c r="F394" s="1042"/>
      <c r="G394" s="1042"/>
      <c r="H394" s="1044"/>
      <c r="I394" s="1042"/>
      <c r="J394" s="1042"/>
      <c r="K394" s="1042"/>
      <c r="L394" s="1042"/>
      <c r="M394" s="1042"/>
      <c r="N394" s="1043"/>
      <c r="O394" s="1042"/>
      <c r="W394" s="330"/>
      <c r="X394" s="352" t="s">
        <v>335</v>
      </c>
      <c r="Y394" s="352" t="s">
        <v>336</v>
      </c>
      <c r="Z394" s="353" t="s">
        <v>354</v>
      </c>
      <c r="AA394" s="355">
        <f>AA160+AA161+AA162</f>
        <v>518</v>
      </c>
      <c r="AB394" s="355">
        <f>AB160+AB161+AB162</f>
        <v>518</v>
      </c>
      <c r="AC394" s="355">
        <f>AC160+AC161+AC162</f>
        <v>518</v>
      </c>
      <c r="AD394" s="330"/>
    </row>
    <row r="395" spans="2:30" ht="13.5" customHeight="1">
      <c r="B395" s="352" t="s">
        <v>335</v>
      </c>
      <c r="C395" s="352" t="s">
        <v>336</v>
      </c>
      <c r="D395" s="1040" t="s">
        <v>355</v>
      </c>
      <c r="E395" s="1044"/>
      <c r="F395" s="1042"/>
      <c r="G395" s="1042"/>
      <c r="H395" s="1042"/>
      <c r="I395" s="1042"/>
      <c r="J395" s="1042"/>
      <c r="K395" s="1044"/>
      <c r="L395" s="1042"/>
      <c r="M395" s="1042"/>
      <c r="N395" s="1042"/>
      <c r="O395" s="1042"/>
      <c r="W395" s="330"/>
      <c r="X395" s="352" t="s">
        <v>335</v>
      </c>
      <c r="Y395" s="352" t="s">
        <v>336</v>
      </c>
      <c r="Z395" s="353" t="s">
        <v>355</v>
      </c>
      <c r="AA395" s="354">
        <f>AA39+AA240+AA241</f>
        <v>2930</v>
      </c>
      <c r="AB395" s="354">
        <f>AB39+AB240+AB241</f>
        <v>2930</v>
      </c>
      <c r="AC395" s="354">
        <f>AC39+AC240+AC241</f>
        <v>2930</v>
      </c>
      <c r="AD395" s="330"/>
    </row>
    <row r="396" spans="2:30" ht="13.5" customHeight="1">
      <c r="B396" s="352" t="s">
        <v>335</v>
      </c>
      <c r="C396" s="352" t="s">
        <v>336</v>
      </c>
      <c r="D396" s="1040" t="s">
        <v>826</v>
      </c>
      <c r="E396" s="1042"/>
      <c r="F396" s="1042"/>
      <c r="G396" s="1042"/>
      <c r="H396" s="1042"/>
      <c r="I396" s="1042"/>
      <c r="J396" s="1042"/>
      <c r="K396" s="1042"/>
      <c r="L396" s="1042"/>
      <c r="M396" s="1042"/>
      <c r="N396" s="1044"/>
      <c r="O396" s="1042"/>
      <c r="W396" s="330"/>
      <c r="X396" s="352" t="s">
        <v>335</v>
      </c>
      <c r="Y396" s="352" t="s">
        <v>336</v>
      </c>
      <c r="Z396" s="353" t="s">
        <v>826</v>
      </c>
      <c r="AA396" s="354">
        <f>AA351+AA352</f>
        <v>974</v>
      </c>
      <c r="AB396" s="354">
        <f>AB351+AB352</f>
        <v>824</v>
      </c>
      <c r="AC396" s="354">
        <f>AC351+AC352</f>
        <v>824</v>
      </c>
      <c r="AD396" s="330"/>
    </row>
    <row r="397" spans="2:30" ht="13.5" customHeight="1">
      <c r="B397" s="352" t="s">
        <v>335</v>
      </c>
      <c r="C397" s="352" t="s">
        <v>336</v>
      </c>
      <c r="D397" s="1040" t="s">
        <v>356</v>
      </c>
      <c r="E397" s="1044"/>
      <c r="F397" s="1042"/>
      <c r="G397" s="1042"/>
      <c r="H397" s="1042"/>
      <c r="I397" s="1042"/>
      <c r="J397" s="1042"/>
      <c r="K397" s="1042"/>
      <c r="L397" s="1042"/>
      <c r="M397" s="1042"/>
      <c r="N397" s="1042"/>
      <c r="O397" s="1042"/>
      <c r="W397" s="330"/>
      <c r="X397" s="352" t="s">
        <v>335</v>
      </c>
      <c r="Y397" s="352" t="s">
        <v>336</v>
      </c>
      <c r="Z397" s="353" t="s">
        <v>356</v>
      </c>
      <c r="AA397" s="354">
        <f>AA40</f>
        <v>490</v>
      </c>
      <c r="AB397" s="354">
        <f>AB40</f>
        <v>490</v>
      </c>
      <c r="AC397" s="354">
        <f>AC40</f>
        <v>490</v>
      </c>
      <c r="AD397" s="330"/>
    </row>
    <row r="398" spans="2:30" ht="13.5" customHeight="1">
      <c r="B398" s="352" t="s">
        <v>335</v>
      </c>
      <c r="C398" s="352" t="s">
        <v>336</v>
      </c>
      <c r="D398" s="1040" t="s">
        <v>357</v>
      </c>
      <c r="E398" s="1042"/>
      <c r="F398" s="1042"/>
      <c r="G398" s="1042"/>
      <c r="H398" s="1044"/>
      <c r="I398" s="1042"/>
      <c r="J398" s="1042"/>
      <c r="K398" s="1042"/>
      <c r="L398" s="1042"/>
      <c r="M398" s="1042"/>
      <c r="N398" s="1042"/>
      <c r="O398" s="1042"/>
      <c r="W398" s="330"/>
      <c r="X398" s="352" t="s">
        <v>335</v>
      </c>
      <c r="Y398" s="352" t="s">
        <v>336</v>
      </c>
      <c r="Z398" s="353" t="s">
        <v>357</v>
      </c>
      <c r="AA398" s="355">
        <f>AA163+AA164+AA165</f>
        <v>4357.7</v>
      </c>
      <c r="AB398" s="355">
        <f>AB163+AB164+AB165</f>
        <v>1471</v>
      </c>
      <c r="AC398" s="355">
        <f>AC163+AC164+AC165</f>
        <v>0</v>
      </c>
      <c r="AD398" s="330"/>
    </row>
    <row r="399" spans="23:30" ht="13.5" customHeight="1">
      <c r="W399" s="330"/>
      <c r="X399" s="357" t="s">
        <v>335</v>
      </c>
      <c r="Y399" s="357" t="s">
        <v>336</v>
      </c>
      <c r="Z399" s="358" t="s">
        <v>370</v>
      </c>
      <c r="AA399" s="359">
        <f>SUM(AA371:AA398)</f>
        <v>1110468.98369</v>
      </c>
      <c r="AB399" s="359">
        <f>SUM(AB371:AB398)</f>
        <v>955109.4240000001</v>
      </c>
      <c r="AC399" s="359">
        <f>SUM(AC371:AC398)</f>
        <v>975558.4240000001</v>
      </c>
      <c r="AD399" s="330"/>
    </row>
    <row r="400" spans="23:30" ht="13.5" customHeight="1">
      <c r="W400" s="330"/>
      <c r="X400" s="360" t="s">
        <v>335</v>
      </c>
      <c r="Y400" s="360" t="s">
        <v>358</v>
      </c>
      <c r="Z400" s="353" t="s">
        <v>359</v>
      </c>
      <c r="AA400" s="354">
        <f>AA44</f>
        <v>0</v>
      </c>
      <c r="AB400" s="354">
        <f>AB44</f>
        <v>62.1</v>
      </c>
      <c r="AC400" s="354">
        <f>AC44</f>
        <v>0</v>
      </c>
      <c r="AD400" s="330"/>
    </row>
    <row r="401" spans="23:30" ht="13.5" customHeight="1">
      <c r="W401" s="330"/>
      <c r="X401" s="360" t="s">
        <v>335</v>
      </c>
      <c r="Y401" s="360" t="s">
        <v>358</v>
      </c>
      <c r="Z401" s="353" t="s">
        <v>360</v>
      </c>
      <c r="AA401" s="354">
        <f>AA45+AA46+AA47</f>
        <v>3632</v>
      </c>
      <c r="AB401" s="354">
        <f>AB45+AB46+AB47</f>
        <v>3900</v>
      </c>
      <c r="AC401" s="354">
        <f>AC45+AC46+AC47</f>
        <v>3900</v>
      </c>
      <c r="AD401" s="330"/>
    </row>
    <row r="402" spans="23:30" ht="13.5" customHeight="1">
      <c r="W402" s="330"/>
      <c r="X402" s="360" t="s">
        <v>335</v>
      </c>
      <c r="Y402" s="360" t="s">
        <v>358</v>
      </c>
      <c r="Z402" s="353" t="s">
        <v>361</v>
      </c>
      <c r="AA402" s="355">
        <f>AA315+AA316</f>
        <v>495665.6</v>
      </c>
      <c r="AB402" s="352">
        <f>AB315+AB316</f>
        <v>513139</v>
      </c>
      <c r="AC402" s="352">
        <f>AC315+AC316</f>
        <v>513139</v>
      </c>
      <c r="AD402" s="330"/>
    </row>
    <row r="403" spans="23:30" ht="13.5" customHeight="1">
      <c r="W403" s="330"/>
      <c r="X403" s="360" t="s">
        <v>335</v>
      </c>
      <c r="Y403" s="360" t="s">
        <v>358</v>
      </c>
      <c r="Z403" s="353" t="s">
        <v>362</v>
      </c>
      <c r="AA403" s="354">
        <f>AA48+AA196</f>
        <v>7102.5</v>
      </c>
      <c r="AB403" s="354">
        <f>AB48</f>
        <v>2365.92</v>
      </c>
      <c r="AC403" s="354">
        <f>AC48</f>
        <v>2365.92</v>
      </c>
      <c r="AD403" s="330"/>
    </row>
    <row r="404" spans="23:30" ht="13.5" customHeight="1">
      <c r="W404" s="330"/>
      <c r="X404" s="360" t="s">
        <v>335</v>
      </c>
      <c r="Y404" s="360" t="s">
        <v>358</v>
      </c>
      <c r="Z404" s="353" t="s">
        <v>363</v>
      </c>
      <c r="AA404" s="354">
        <f>AA50+AA51</f>
        <v>779.5</v>
      </c>
      <c r="AB404" s="354">
        <f>AB50+AB51</f>
        <v>818.5</v>
      </c>
      <c r="AC404" s="354">
        <f>AC50+AC51</f>
        <v>818.5</v>
      </c>
      <c r="AD404" s="330"/>
    </row>
    <row r="405" spans="23:30" ht="13.5" customHeight="1">
      <c r="W405" s="330"/>
      <c r="X405" s="360" t="s">
        <v>335</v>
      </c>
      <c r="Y405" s="360" t="s">
        <v>358</v>
      </c>
      <c r="Z405" s="353" t="s">
        <v>364</v>
      </c>
      <c r="AA405" s="354">
        <f>AA317+AA319+AA318</f>
        <v>2566</v>
      </c>
      <c r="AB405" s="354">
        <f>AB317+AB319</f>
        <v>2810</v>
      </c>
      <c r="AC405" s="354">
        <f>AC317+AC319</f>
        <v>2810</v>
      </c>
      <c r="AD405" s="330"/>
    </row>
    <row r="406" spans="23:30" ht="13.5" customHeight="1">
      <c r="W406" s="330"/>
      <c r="X406" s="360" t="s">
        <v>335</v>
      </c>
      <c r="Y406" s="360" t="s">
        <v>358</v>
      </c>
      <c r="Z406" s="353" t="s">
        <v>365</v>
      </c>
      <c r="AA406" s="355">
        <f>AA320+AA321+AA322+AA323+AA324+AA325+AA326+AA327+AA328+AA329</f>
        <v>68030.3</v>
      </c>
      <c r="AB406" s="355">
        <f>AB320+AB321+AB322+AB323+AB324+AB325+AB326+AB327+AB328+AB329</f>
        <v>58758.9</v>
      </c>
      <c r="AC406" s="355">
        <f>AC320+AC321+AC322+AC323+AC324+AC325+AC326+AC327+AC328+AC329</f>
        <v>57434.4</v>
      </c>
      <c r="AD406" s="330"/>
    </row>
    <row r="407" spans="23:30" ht="13.5" customHeight="1">
      <c r="W407" s="330"/>
      <c r="X407" s="360" t="s">
        <v>335</v>
      </c>
      <c r="Y407" s="360" t="s">
        <v>358</v>
      </c>
      <c r="Z407" s="353" t="s">
        <v>366</v>
      </c>
      <c r="AA407" s="354">
        <f>AA330+AA331</f>
        <v>1282</v>
      </c>
      <c r="AB407" s="354">
        <f>AB330+AB331</f>
        <v>1282</v>
      </c>
      <c r="AC407" s="354">
        <f>AC330+AC331</f>
        <v>1282</v>
      </c>
      <c r="AD407" s="330"/>
    </row>
    <row r="408" spans="23:30" ht="13.5" customHeight="1">
      <c r="W408" s="330"/>
      <c r="X408" s="360" t="s">
        <v>335</v>
      </c>
      <c r="Y408" s="360" t="s">
        <v>358</v>
      </c>
      <c r="Z408" s="353" t="s">
        <v>367</v>
      </c>
      <c r="AA408" s="355">
        <f>AA332+AA333</f>
        <v>24379</v>
      </c>
      <c r="AB408" s="355">
        <f>AB332+AB333</f>
        <v>24379</v>
      </c>
      <c r="AC408" s="355">
        <f>AC332+AC333</f>
        <v>24379</v>
      </c>
      <c r="AD408" s="330"/>
    </row>
    <row r="409" spans="23:30" ht="13.5" customHeight="1">
      <c r="W409" s="330"/>
      <c r="X409" s="360" t="s">
        <v>335</v>
      </c>
      <c r="Y409" s="360" t="s">
        <v>358</v>
      </c>
      <c r="Z409" s="353" t="s">
        <v>368</v>
      </c>
      <c r="AA409" s="354">
        <f>AA52+AA53</f>
        <v>75.9</v>
      </c>
      <c r="AB409" s="354">
        <f>AB52+AB53</f>
        <v>48.16</v>
      </c>
      <c r="AC409" s="354">
        <f>AC52+AC53</f>
        <v>45</v>
      </c>
      <c r="AD409" s="330"/>
    </row>
    <row r="410" spans="23:30" ht="13.5" customHeight="1">
      <c r="W410" s="330"/>
      <c r="X410" s="360" t="s">
        <v>335</v>
      </c>
      <c r="Y410" s="360" t="s">
        <v>358</v>
      </c>
      <c r="Z410" s="353" t="s">
        <v>369</v>
      </c>
      <c r="AA410" s="354">
        <f>AA54+AA55</f>
        <v>824</v>
      </c>
      <c r="AB410" s="354">
        <f>AB54+AB55</f>
        <v>861</v>
      </c>
      <c r="AC410" s="354">
        <f>AC54+AC55</f>
        <v>861</v>
      </c>
      <c r="AD410" s="330"/>
    </row>
    <row r="411" spans="23:30" ht="13.5" customHeight="1">
      <c r="W411" s="330"/>
      <c r="X411" s="361" t="s">
        <v>335</v>
      </c>
      <c r="Y411" s="361" t="s">
        <v>358</v>
      </c>
      <c r="Z411" s="358" t="s">
        <v>371</v>
      </c>
      <c r="AA411" s="359">
        <f>SUM(AA400:AA410)</f>
        <v>604336.8</v>
      </c>
      <c r="AB411" s="359">
        <f>SUM(AB400:AB410)</f>
        <v>608424.58</v>
      </c>
      <c r="AC411" s="359">
        <f>SUM(AC400:AC410)</f>
        <v>607034.82</v>
      </c>
      <c r="AD411" s="330"/>
    </row>
    <row r="412" spans="23:30" ht="13.5" customHeight="1">
      <c r="W412" s="330"/>
      <c r="X412" s="361" t="s">
        <v>335</v>
      </c>
      <c r="Y412" s="361" t="s">
        <v>195</v>
      </c>
      <c r="Z412" s="358" t="s">
        <v>359</v>
      </c>
      <c r="AA412" s="359">
        <f>AA71+AA170</f>
        <v>8751.300000000001</v>
      </c>
      <c r="AB412" s="359">
        <f>AB71+AB170</f>
        <v>8652</v>
      </c>
      <c r="AC412" s="359">
        <f>AC71+AC170</f>
        <v>8652</v>
      </c>
      <c r="AD412" s="330"/>
    </row>
    <row r="413" spans="23:30" ht="13.5" customHeight="1">
      <c r="W413" s="330"/>
      <c r="X413" s="357" t="s">
        <v>335</v>
      </c>
      <c r="Y413" s="357" t="s">
        <v>372</v>
      </c>
      <c r="Z413" s="358" t="s">
        <v>370</v>
      </c>
      <c r="AA413" s="359">
        <f>AA399+AA411+AA412</f>
        <v>1723557.08369</v>
      </c>
      <c r="AB413" s="359">
        <f>AB399+AB411+AB412</f>
        <v>1572186.0040000002</v>
      </c>
      <c r="AC413" s="359">
        <f>AC399+AC411+AC412</f>
        <v>1591245.244</v>
      </c>
      <c r="AD413" s="330"/>
    </row>
    <row r="414" spans="23:30" ht="13.5" customHeight="1">
      <c r="W414" s="330"/>
      <c r="X414" s="639" t="s">
        <v>373</v>
      </c>
      <c r="Y414" s="639"/>
      <c r="Z414" s="639"/>
      <c r="AA414" s="359">
        <f>AA364-AA413</f>
        <v>0.005000000121071935</v>
      </c>
      <c r="AB414" s="359">
        <f>AB364-AB413</f>
        <v>0</v>
      </c>
      <c r="AC414" s="359">
        <f>AC364-AC413</f>
        <v>0</v>
      </c>
      <c r="AD414" s="330"/>
    </row>
  </sheetData>
  <sheetProtection/>
  <mergeCells count="1604">
    <mergeCell ref="D35:D36"/>
    <mergeCell ref="C35:C36"/>
    <mergeCell ref="B35:B36"/>
    <mergeCell ref="A35:A36"/>
    <mergeCell ref="Y48:Y49"/>
    <mergeCell ref="Z48:Z49"/>
    <mergeCell ref="M48:M49"/>
    <mergeCell ref="N48:N49"/>
    <mergeCell ref="O48:O49"/>
    <mergeCell ref="P48:P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W19:W20"/>
    <mergeCell ref="X19:X20"/>
    <mergeCell ref="E48:E49"/>
    <mergeCell ref="F48:F49"/>
    <mergeCell ref="G48:G49"/>
    <mergeCell ref="H48:H49"/>
    <mergeCell ref="I48:I49"/>
    <mergeCell ref="K48:K49"/>
    <mergeCell ref="S19:S20"/>
    <mergeCell ref="K21:K24"/>
    <mergeCell ref="L30:L32"/>
    <mergeCell ref="K30:K32"/>
    <mergeCell ref="R48:R49"/>
    <mergeCell ref="V19:V20"/>
    <mergeCell ref="S45:S47"/>
    <mergeCell ref="Q48:Q49"/>
    <mergeCell ref="T19:T20"/>
    <mergeCell ref="U19:U20"/>
    <mergeCell ref="G19:G20"/>
    <mergeCell ref="H19:H20"/>
    <mergeCell ref="I19:I20"/>
    <mergeCell ref="J19:J20"/>
    <mergeCell ref="K19:K20"/>
    <mergeCell ref="L19:L20"/>
    <mergeCell ref="A247:A255"/>
    <mergeCell ref="B247:B255"/>
    <mergeCell ref="C247:C255"/>
    <mergeCell ref="D247:D255"/>
    <mergeCell ref="H156:H158"/>
    <mergeCell ref="I139:I143"/>
    <mergeCell ref="E139:E143"/>
    <mergeCell ref="B191:B193"/>
    <mergeCell ref="C191:C193"/>
    <mergeCell ref="A194:A195"/>
    <mergeCell ref="X126:X129"/>
    <mergeCell ref="Q126:Q129"/>
    <mergeCell ref="P126:P129"/>
    <mergeCell ref="U126:U129"/>
    <mergeCell ref="V126:V129"/>
    <mergeCell ref="N126:N129"/>
    <mergeCell ref="W126:W129"/>
    <mergeCell ref="M118:M122"/>
    <mergeCell ref="H126:H129"/>
    <mergeCell ref="R126:R129"/>
    <mergeCell ref="S126:S129"/>
    <mergeCell ref="T126:T129"/>
    <mergeCell ref="M126:M129"/>
    <mergeCell ref="L126:L129"/>
    <mergeCell ref="J118:J122"/>
    <mergeCell ref="K118:K122"/>
    <mergeCell ref="O96:O101"/>
    <mergeCell ref="U118:U122"/>
    <mergeCell ref="O126:O129"/>
    <mergeCell ref="G118:G122"/>
    <mergeCell ref="H118:H122"/>
    <mergeCell ref="I118:I122"/>
    <mergeCell ref="K126:K129"/>
    <mergeCell ref="J126:J129"/>
    <mergeCell ref="O118:O122"/>
    <mergeCell ref="S118:S122"/>
    <mergeCell ref="X85:X87"/>
    <mergeCell ref="W118:W122"/>
    <mergeCell ref="R118:R122"/>
    <mergeCell ref="X118:X122"/>
    <mergeCell ref="R96:R101"/>
    <mergeCell ref="P96:P101"/>
    <mergeCell ref="Q96:Q101"/>
    <mergeCell ref="U85:U87"/>
    <mergeCell ref="X102:X104"/>
    <mergeCell ref="U102:U104"/>
    <mergeCell ref="T202:T203"/>
    <mergeCell ref="L202:L203"/>
    <mergeCell ref="O205:O206"/>
    <mergeCell ref="M202:M203"/>
    <mergeCell ref="M218:M220"/>
    <mergeCell ref="R205:R206"/>
    <mergeCell ref="M205:M206"/>
    <mergeCell ref="N205:N206"/>
    <mergeCell ref="L205:L206"/>
    <mergeCell ref="H223:H225"/>
    <mergeCell ref="I223:I225"/>
    <mergeCell ref="N223:N225"/>
    <mergeCell ref="J218:J220"/>
    <mergeCell ref="G223:G225"/>
    <mergeCell ref="G218:G220"/>
    <mergeCell ref="I218:I220"/>
    <mergeCell ref="N218:N220"/>
    <mergeCell ref="E300:E304"/>
    <mergeCell ref="F300:F304"/>
    <mergeCell ref="E277:E278"/>
    <mergeCell ref="G322:G324"/>
    <mergeCell ref="E310:E311"/>
    <mergeCell ref="F310:F311"/>
    <mergeCell ref="F296:F297"/>
    <mergeCell ref="F223:F225"/>
    <mergeCell ref="F126:F129"/>
    <mergeCell ref="G126:G129"/>
    <mergeCell ref="G156:G158"/>
    <mergeCell ref="G202:G203"/>
    <mergeCell ref="F139:F143"/>
    <mergeCell ref="F149:F150"/>
    <mergeCell ref="G139:G143"/>
    <mergeCell ref="F218:F220"/>
    <mergeCell ref="G149:G150"/>
    <mergeCell ref="H202:H203"/>
    <mergeCell ref="I202:I203"/>
    <mergeCell ref="C205:C208"/>
    <mergeCell ref="E205:E206"/>
    <mergeCell ref="E202:E203"/>
    <mergeCell ref="F202:F203"/>
    <mergeCell ref="I205:I206"/>
    <mergeCell ref="F205:F206"/>
    <mergeCell ref="H205:H206"/>
    <mergeCell ref="N82:N84"/>
    <mergeCell ref="G102:G104"/>
    <mergeCell ref="I96:I101"/>
    <mergeCell ref="K102:K104"/>
    <mergeCell ref="J96:J101"/>
    <mergeCell ref="I82:I84"/>
    <mergeCell ref="G96:G101"/>
    <mergeCell ref="L82:L84"/>
    <mergeCell ref="K96:K101"/>
    <mergeCell ref="L96:L101"/>
    <mergeCell ref="H85:H87"/>
    <mergeCell ref="H96:H101"/>
    <mergeCell ref="F96:F101"/>
    <mergeCell ref="F102:F104"/>
    <mergeCell ref="A93:A95"/>
    <mergeCell ref="F82:F84"/>
    <mergeCell ref="D82:D89"/>
    <mergeCell ref="C90:C92"/>
    <mergeCell ref="B96:B104"/>
    <mergeCell ref="C96:C104"/>
    <mergeCell ref="A79:A81"/>
    <mergeCell ref="B79:B81"/>
    <mergeCell ref="C79:C81"/>
    <mergeCell ref="H82:H84"/>
    <mergeCell ref="E82:E84"/>
    <mergeCell ref="B82:B89"/>
    <mergeCell ref="C82:C89"/>
    <mergeCell ref="A82:A89"/>
    <mergeCell ref="F85:F87"/>
    <mergeCell ref="G82:G84"/>
    <mergeCell ref="B90:B92"/>
    <mergeCell ref="A133:A136"/>
    <mergeCell ref="B133:B136"/>
    <mergeCell ref="C133:C136"/>
    <mergeCell ref="B160:B162"/>
    <mergeCell ref="A90:A92"/>
    <mergeCell ref="A96:A104"/>
    <mergeCell ref="M82:M84"/>
    <mergeCell ref="J82:J84"/>
    <mergeCell ref="K82:K84"/>
    <mergeCell ref="E102:E104"/>
    <mergeCell ref="E118:E122"/>
    <mergeCell ref="H102:H104"/>
    <mergeCell ref="I102:I104"/>
    <mergeCell ref="J102:J104"/>
    <mergeCell ref="E85:E87"/>
    <mergeCell ref="G85:G87"/>
    <mergeCell ref="A227:A229"/>
    <mergeCell ref="B227:B229"/>
    <mergeCell ref="A202:A204"/>
    <mergeCell ref="A209:A215"/>
    <mergeCell ref="B209:B215"/>
    <mergeCell ref="A205:A208"/>
    <mergeCell ref="D227:D229"/>
    <mergeCell ref="E227:E228"/>
    <mergeCell ref="D216:D226"/>
    <mergeCell ref="C216:C226"/>
    <mergeCell ref="B205:B208"/>
    <mergeCell ref="D205:D208"/>
    <mergeCell ref="C209:C215"/>
    <mergeCell ref="D209:D215"/>
    <mergeCell ref="P102:P104"/>
    <mergeCell ref="Q149:Q150"/>
    <mergeCell ref="A216:A226"/>
    <mergeCell ref="E223:E225"/>
    <mergeCell ref="B216:B226"/>
    <mergeCell ref="B202:B204"/>
    <mergeCell ref="C202:C204"/>
    <mergeCell ref="E126:E129"/>
    <mergeCell ref="E178:E179"/>
    <mergeCell ref="D202:D204"/>
    <mergeCell ref="X218:X220"/>
    <mergeCell ref="W218:W220"/>
    <mergeCell ref="V218:V220"/>
    <mergeCell ref="O82:O84"/>
    <mergeCell ref="U202:U203"/>
    <mergeCell ref="R202:R203"/>
    <mergeCell ref="S202:S203"/>
    <mergeCell ref="T96:T101"/>
    <mergeCell ref="Q102:Q104"/>
    <mergeCell ref="S96:S101"/>
    <mergeCell ref="X223:X225"/>
    <mergeCell ref="W223:W225"/>
    <mergeCell ref="T218:T220"/>
    <mergeCell ref="S218:S220"/>
    <mergeCell ref="S223:S225"/>
    <mergeCell ref="X202:X203"/>
    <mergeCell ref="V205:V206"/>
    <mergeCell ref="W205:W206"/>
    <mergeCell ref="X205:X206"/>
    <mergeCell ref="W202:W203"/>
    <mergeCell ref="F349:F350"/>
    <mergeCell ref="G349:G350"/>
    <mergeCell ref="O349:O350"/>
    <mergeCell ref="L227:L228"/>
    <mergeCell ref="M227:M228"/>
    <mergeCell ref="N227:N228"/>
    <mergeCell ref="F322:F324"/>
    <mergeCell ref="H322:H324"/>
    <mergeCell ref="L317:L319"/>
    <mergeCell ref="M349:M350"/>
    <mergeCell ref="G359:G360"/>
    <mergeCell ref="J353:J354"/>
    <mergeCell ref="E353:E354"/>
    <mergeCell ref="H357:H358"/>
    <mergeCell ref="G357:G358"/>
    <mergeCell ref="I227:I228"/>
    <mergeCell ref="E322:E324"/>
    <mergeCell ref="H317:H319"/>
    <mergeCell ref="G317:G319"/>
    <mergeCell ref="F275:F276"/>
    <mergeCell ref="M359:M360"/>
    <mergeCell ref="X353:X354"/>
    <mergeCell ref="X359:X360"/>
    <mergeCell ref="P359:P360"/>
    <mergeCell ref="Q359:Q360"/>
    <mergeCell ref="R359:R360"/>
    <mergeCell ref="S359:S360"/>
    <mergeCell ref="T359:T360"/>
    <mergeCell ref="O357:O358"/>
    <mergeCell ref="W359:W360"/>
    <mergeCell ref="AD353:AD354"/>
    <mergeCell ref="P357:P358"/>
    <mergeCell ref="Q357:Q358"/>
    <mergeCell ref="AC353:AC354"/>
    <mergeCell ref="W357:W358"/>
    <mergeCell ref="R357:R358"/>
    <mergeCell ref="Y353:Y354"/>
    <mergeCell ref="Z353:Z354"/>
    <mergeCell ref="AA353:AA354"/>
    <mergeCell ref="S357:S358"/>
    <mergeCell ref="L357:L358"/>
    <mergeCell ref="L353:L354"/>
    <mergeCell ref="U357:U358"/>
    <mergeCell ref="H359:H360"/>
    <mergeCell ref="I359:I360"/>
    <mergeCell ref="J359:J360"/>
    <mergeCell ref="K359:K360"/>
    <mergeCell ref="R353:R354"/>
    <mergeCell ref="S353:S354"/>
    <mergeCell ref="T353:T354"/>
    <mergeCell ref="V359:V360"/>
    <mergeCell ref="U359:U360"/>
    <mergeCell ref="N359:N360"/>
    <mergeCell ref="L359:L360"/>
    <mergeCell ref="M353:M354"/>
    <mergeCell ref="N353:N354"/>
    <mergeCell ref="O359:O360"/>
    <mergeCell ref="V357:V358"/>
    <mergeCell ref="P353:P354"/>
    <mergeCell ref="Q353:Q354"/>
    <mergeCell ref="A357:A362"/>
    <mergeCell ref="B357:B362"/>
    <mergeCell ref="C357:C362"/>
    <mergeCell ref="D357:D362"/>
    <mergeCell ref="E357:E358"/>
    <mergeCell ref="F357:F358"/>
    <mergeCell ref="E359:E360"/>
    <mergeCell ref="F359:F360"/>
    <mergeCell ref="T357:T358"/>
    <mergeCell ref="AB353:AB354"/>
    <mergeCell ref="I357:I358"/>
    <mergeCell ref="J357:J358"/>
    <mergeCell ref="K357:K358"/>
    <mergeCell ref="M357:M358"/>
    <mergeCell ref="X357:X358"/>
    <mergeCell ref="N357:N358"/>
    <mergeCell ref="W353:W354"/>
    <mergeCell ref="U353:U354"/>
    <mergeCell ref="V353:V354"/>
    <mergeCell ref="X349:X350"/>
    <mergeCell ref="A337:A339"/>
    <mergeCell ref="B337:B339"/>
    <mergeCell ref="C337:C339"/>
    <mergeCell ref="O341:O342"/>
    <mergeCell ref="P341:P342"/>
    <mergeCell ref="E349:E350"/>
    <mergeCell ref="K353:K354"/>
    <mergeCell ref="Q349:Q350"/>
    <mergeCell ref="R349:R350"/>
    <mergeCell ref="S349:S350"/>
    <mergeCell ref="T349:T350"/>
    <mergeCell ref="Q344:Q346"/>
    <mergeCell ref="R344:R346"/>
    <mergeCell ref="S344:S346"/>
    <mergeCell ref="N349:N350"/>
    <mergeCell ref="V349:V350"/>
    <mergeCell ref="W349:W350"/>
    <mergeCell ref="D340:D342"/>
    <mergeCell ref="E341:E342"/>
    <mergeCell ref="F341:F342"/>
    <mergeCell ref="I341:I342"/>
    <mergeCell ref="N341:N342"/>
    <mergeCell ref="U349:U350"/>
    <mergeCell ref="W341:W342"/>
    <mergeCell ref="O353:O354"/>
    <mergeCell ref="A340:A342"/>
    <mergeCell ref="B340:B342"/>
    <mergeCell ref="C340:C342"/>
    <mergeCell ref="F353:F354"/>
    <mergeCell ref="G353:G354"/>
    <mergeCell ref="H353:H354"/>
    <mergeCell ref="I353:I354"/>
    <mergeCell ref="A343:A350"/>
    <mergeCell ref="B343:B350"/>
    <mergeCell ref="A353:A356"/>
    <mergeCell ref="B353:B356"/>
    <mergeCell ref="C353:C356"/>
    <mergeCell ref="D353:D354"/>
    <mergeCell ref="C343:C350"/>
    <mergeCell ref="D343:D350"/>
    <mergeCell ref="A351:A352"/>
    <mergeCell ref="B351:B352"/>
    <mergeCell ref="C351:C352"/>
    <mergeCell ref="D351:D352"/>
    <mergeCell ref="U341:U342"/>
    <mergeCell ref="V341:V342"/>
    <mergeCell ref="Q341:Q342"/>
    <mergeCell ref="M341:M342"/>
    <mergeCell ref="H349:H350"/>
    <mergeCell ref="I349:I350"/>
    <mergeCell ref="J349:J350"/>
    <mergeCell ref="K349:K350"/>
    <mergeCell ref="L349:L350"/>
    <mergeCell ref="U344:U346"/>
    <mergeCell ref="X341:X342"/>
    <mergeCell ref="R330:R331"/>
    <mergeCell ref="W330:W331"/>
    <mergeCell ref="X330:X331"/>
    <mergeCell ref="K330:K331"/>
    <mergeCell ref="K341:K342"/>
    <mergeCell ref="L341:L342"/>
    <mergeCell ref="R341:R342"/>
    <mergeCell ref="S341:S342"/>
    <mergeCell ref="T341:T342"/>
    <mergeCell ref="G330:G331"/>
    <mergeCell ref="H330:H331"/>
    <mergeCell ref="J341:J342"/>
    <mergeCell ref="F332:F333"/>
    <mergeCell ref="G332:G333"/>
    <mergeCell ref="H332:H333"/>
    <mergeCell ref="G341:G342"/>
    <mergeCell ref="H341:H342"/>
    <mergeCell ref="I330:I331"/>
    <mergeCell ref="J330:J331"/>
    <mergeCell ref="T327:T329"/>
    <mergeCell ref="L330:L331"/>
    <mergeCell ref="M330:M331"/>
    <mergeCell ref="N330:N331"/>
    <mergeCell ref="P330:P331"/>
    <mergeCell ref="Q327:Q329"/>
    <mergeCell ref="R327:R329"/>
    <mergeCell ref="O330:O331"/>
    <mergeCell ref="U330:U331"/>
    <mergeCell ref="T330:T331"/>
    <mergeCell ref="V330:V331"/>
    <mergeCell ref="M327:M329"/>
    <mergeCell ref="N327:N329"/>
    <mergeCell ref="U327:U329"/>
    <mergeCell ref="S330:S331"/>
    <mergeCell ref="V327:V329"/>
    <mergeCell ref="O327:O329"/>
    <mergeCell ref="P327:P329"/>
    <mergeCell ref="X325:X326"/>
    <mergeCell ref="I327:I329"/>
    <mergeCell ref="J327:J329"/>
    <mergeCell ref="K327:K329"/>
    <mergeCell ref="L327:L329"/>
    <mergeCell ref="X327:X329"/>
    <mergeCell ref="S327:S329"/>
    <mergeCell ref="I325:I326"/>
    <mergeCell ref="J325:J326"/>
    <mergeCell ref="U325:U326"/>
    <mergeCell ref="G325:G326"/>
    <mergeCell ref="H325:H326"/>
    <mergeCell ref="E327:E329"/>
    <mergeCell ref="F327:F329"/>
    <mergeCell ref="G327:G329"/>
    <mergeCell ref="H327:H329"/>
    <mergeCell ref="B330:B331"/>
    <mergeCell ref="A330:A331"/>
    <mergeCell ref="W327:W329"/>
    <mergeCell ref="A320:A329"/>
    <mergeCell ref="Q330:Q331"/>
    <mergeCell ref="W325:W326"/>
    <mergeCell ref="D320:D329"/>
    <mergeCell ref="S325:S326"/>
    <mergeCell ref="T325:T326"/>
    <mergeCell ref="V325:V326"/>
    <mergeCell ref="O325:O326"/>
    <mergeCell ref="P325:P326"/>
    <mergeCell ref="R325:R326"/>
    <mergeCell ref="V322:V324"/>
    <mergeCell ref="W322:W324"/>
    <mergeCell ref="P322:P324"/>
    <mergeCell ref="Q322:Q324"/>
    <mergeCell ref="R322:R324"/>
    <mergeCell ref="S322:S324"/>
    <mergeCell ref="T322:T324"/>
    <mergeCell ref="U322:U324"/>
    <mergeCell ref="R317:R319"/>
    <mergeCell ref="K325:K326"/>
    <mergeCell ref="L325:L326"/>
    <mergeCell ref="M325:M326"/>
    <mergeCell ref="O322:O324"/>
    <mergeCell ref="Q325:Q326"/>
    <mergeCell ref="M322:M324"/>
    <mergeCell ref="N325:N326"/>
    <mergeCell ref="P317:P319"/>
    <mergeCell ref="O317:O319"/>
    <mergeCell ref="N317:N319"/>
    <mergeCell ref="J317:J319"/>
    <mergeCell ref="X322:X324"/>
    <mergeCell ref="I322:I324"/>
    <mergeCell ref="J322:J324"/>
    <mergeCell ref="K322:K324"/>
    <mergeCell ref="L322:L324"/>
    <mergeCell ref="N322:N324"/>
    <mergeCell ref="U317:U319"/>
    <mergeCell ref="A1:AD1"/>
    <mergeCell ref="A2:AD2"/>
    <mergeCell ref="A3:B4"/>
    <mergeCell ref="C3:D4"/>
    <mergeCell ref="Y3:Z4"/>
    <mergeCell ref="AA3:AC4"/>
    <mergeCell ref="S4:X4"/>
    <mergeCell ref="AD3:AD5"/>
    <mergeCell ref="E3:H4"/>
    <mergeCell ref="I3:J4"/>
    <mergeCell ref="K3:N3"/>
    <mergeCell ref="K4:M4"/>
    <mergeCell ref="N4:N5"/>
    <mergeCell ref="K317:K319"/>
    <mergeCell ref="F317:F319"/>
    <mergeCell ref="E317:E319"/>
    <mergeCell ref="I317:I319"/>
    <mergeCell ref="K227:K228"/>
    <mergeCell ref="H11:H12"/>
    <mergeCell ref="I11:I12"/>
    <mergeCell ref="T317:T319"/>
    <mergeCell ref="S317:S319"/>
    <mergeCell ref="U227:U228"/>
    <mergeCell ref="R227:R228"/>
    <mergeCell ref="O3:X3"/>
    <mergeCell ref="O4:R4"/>
    <mergeCell ref="X317:X319"/>
    <mergeCell ref="W317:W319"/>
    <mergeCell ref="V317:V319"/>
    <mergeCell ref="V256:V257"/>
    <mergeCell ref="L11:L12"/>
    <mergeCell ref="G11:G12"/>
    <mergeCell ref="N11:N12"/>
    <mergeCell ref="O227:O228"/>
    <mergeCell ref="P227:P228"/>
    <mergeCell ref="V223:V225"/>
    <mergeCell ref="Q218:Q220"/>
    <mergeCell ref="I16:I18"/>
    <mergeCell ref="G16:G18"/>
    <mergeCell ref="J21:J24"/>
    <mergeCell ref="U235:U236"/>
    <mergeCell ref="S235:S236"/>
    <mergeCell ref="S261:S262"/>
    <mergeCell ref="T261:T262"/>
    <mergeCell ref="V296:V297"/>
    <mergeCell ref="U286:U287"/>
    <mergeCell ref="T286:T287"/>
    <mergeCell ref="U296:U297"/>
    <mergeCell ref="T251:T252"/>
    <mergeCell ref="O279:O285"/>
    <mergeCell ref="R253:R254"/>
    <mergeCell ref="T227:T228"/>
    <mergeCell ref="B267:B311"/>
    <mergeCell ref="I275:I276"/>
    <mergeCell ref="J275:J276"/>
    <mergeCell ref="O275:O276"/>
    <mergeCell ref="P275:P276"/>
    <mergeCell ref="K275:K276"/>
    <mergeCell ref="D267:D311"/>
    <mergeCell ref="P277:P278"/>
    <mergeCell ref="K277:K278"/>
    <mergeCell ref="L277:L278"/>
    <mergeCell ref="W275:W276"/>
    <mergeCell ref="U275:U276"/>
    <mergeCell ref="R279:R285"/>
    <mergeCell ref="V275:V276"/>
    <mergeCell ref="O277:O278"/>
    <mergeCell ref="Q277:Q278"/>
    <mergeCell ref="U277:U278"/>
    <mergeCell ref="A263:A265"/>
    <mergeCell ref="B263:B265"/>
    <mergeCell ref="C263:C265"/>
    <mergeCell ref="E275:E276"/>
    <mergeCell ref="R275:R276"/>
    <mergeCell ref="Q275:Q276"/>
    <mergeCell ref="N275:N276"/>
    <mergeCell ref="M275:M276"/>
    <mergeCell ref="H275:H276"/>
    <mergeCell ref="L275:L276"/>
    <mergeCell ref="V277:V278"/>
    <mergeCell ref="S279:S285"/>
    <mergeCell ref="V279:V285"/>
    <mergeCell ref="M279:M285"/>
    <mergeCell ref="U279:U285"/>
    <mergeCell ref="P286:P287"/>
    <mergeCell ref="O286:O287"/>
    <mergeCell ref="T279:T285"/>
    <mergeCell ref="Q279:Q285"/>
    <mergeCell ref="M277:M278"/>
    <mergeCell ref="W279:W285"/>
    <mergeCell ref="N286:N287"/>
    <mergeCell ref="N279:N285"/>
    <mergeCell ref="N277:N278"/>
    <mergeCell ref="W286:W287"/>
    <mergeCell ref="V286:V287"/>
    <mergeCell ref="W277:W278"/>
    <mergeCell ref="P279:P285"/>
    <mergeCell ref="S286:S287"/>
    <mergeCell ref="R277:R278"/>
    <mergeCell ref="K300:K304"/>
    <mergeCell ref="L300:L304"/>
    <mergeCell ref="M300:M304"/>
    <mergeCell ref="O296:O297"/>
    <mergeCell ref="M286:M287"/>
    <mergeCell ref="R286:R287"/>
    <mergeCell ref="Q286:Q287"/>
    <mergeCell ref="P300:P304"/>
    <mergeCell ref="Q300:Q304"/>
    <mergeCell ref="P296:P297"/>
    <mergeCell ref="P305:P309"/>
    <mergeCell ref="O300:O304"/>
    <mergeCell ref="O305:O309"/>
    <mergeCell ref="U300:U304"/>
    <mergeCell ref="T305:T309"/>
    <mergeCell ref="S305:S309"/>
    <mergeCell ref="M296:M297"/>
    <mergeCell ref="N296:N297"/>
    <mergeCell ref="N300:N304"/>
    <mergeCell ref="W296:W297"/>
    <mergeCell ref="V305:V309"/>
    <mergeCell ref="W305:W309"/>
    <mergeCell ref="V300:V304"/>
    <mergeCell ref="W300:W304"/>
    <mergeCell ref="R300:R304"/>
    <mergeCell ref="N305:N309"/>
    <mergeCell ref="B332:B333"/>
    <mergeCell ref="C332:C333"/>
    <mergeCell ref="M310:M311"/>
    <mergeCell ref="A267:A311"/>
    <mergeCell ref="F279:F285"/>
    <mergeCell ref="K305:K309"/>
    <mergeCell ref="L286:L287"/>
    <mergeCell ref="L279:L285"/>
    <mergeCell ref="B320:B329"/>
    <mergeCell ref="C320:C329"/>
    <mergeCell ref="M317:M319"/>
    <mergeCell ref="J305:J309"/>
    <mergeCell ref="L305:L309"/>
    <mergeCell ref="C317:C319"/>
    <mergeCell ref="B317:B319"/>
    <mergeCell ref="L310:L311"/>
    <mergeCell ref="D315:D316"/>
    <mergeCell ref="I305:I309"/>
    <mergeCell ref="D317:D319"/>
    <mergeCell ref="M305:M309"/>
    <mergeCell ref="D332:D333"/>
    <mergeCell ref="J300:J304"/>
    <mergeCell ref="A334:A336"/>
    <mergeCell ref="B334:B336"/>
    <mergeCell ref="C334:C336"/>
    <mergeCell ref="C315:C316"/>
    <mergeCell ref="B315:B316"/>
    <mergeCell ref="A317:A319"/>
    <mergeCell ref="A315:A316"/>
    <mergeCell ref="I300:I304"/>
    <mergeCell ref="I286:I287"/>
    <mergeCell ref="G296:G297"/>
    <mergeCell ref="G300:G304"/>
    <mergeCell ref="H300:H304"/>
    <mergeCell ref="A332:A333"/>
    <mergeCell ref="A312:A314"/>
    <mergeCell ref="B312:B314"/>
    <mergeCell ref="C312:C314"/>
    <mergeCell ref="C267:C311"/>
    <mergeCell ref="H310:H311"/>
    <mergeCell ref="K286:K287"/>
    <mergeCell ref="L261:L262"/>
    <mergeCell ref="G305:G309"/>
    <mergeCell ref="H305:H309"/>
    <mergeCell ref="H251:H252"/>
    <mergeCell ref="I251:I252"/>
    <mergeCell ref="H253:H254"/>
    <mergeCell ref="I253:I254"/>
    <mergeCell ref="I296:I297"/>
    <mergeCell ref="G251:G252"/>
    <mergeCell ref="I256:I257"/>
    <mergeCell ref="K296:K297"/>
    <mergeCell ref="L296:L297"/>
    <mergeCell ref="J286:J287"/>
    <mergeCell ref="I261:I262"/>
    <mergeCell ref="J261:J262"/>
    <mergeCell ref="I277:I278"/>
    <mergeCell ref="I279:I285"/>
    <mergeCell ref="J279:J285"/>
    <mergeCell ref="K279:K285"/>
    <mergeCell ref="W256:W257"/>
    <mergeCell ref="P256:P257"/>
    <mergeCell ref="A7:A9"/>
    <mergeCell ref="B7:B9"/>
    <mergeCell ref="C7:C9"/>
    <mergeCell ref="A10:A15"/>
    <mergeCell ref="B10:B15"/>
    <mergeCell ref="C10:C15"/>
    <mergeCell ref="G256:G257"/>
    <mergeCell ref="T253:T254"/>
    <mergeCell ref="D10:D15"/>
    <mergeCell ref="X11:X12"/>
    <mergeCell ref="W11:W12"/>
    <mergeCell ref="T11:T12"/>
    <mergeCell ref="U11:U12"/>
    <mergeCell ref="P11:P12"/>
    <mergeCell ref="Q11:Q12"/>
    <mergeCell ref="R11:R12"/>
    <mergeCell ref="V11:V12"/>
    <mergeCell ref="J11:J12"/>
    <mergeCell ref="A16:A34"/>
    <mergeCell ref="B16:B34"/>
    <mergeCell ref="C16:C34"/>
    <mergeCell ref="D16:D34"/>
    <mergeCell ref="E16:E18"/>
    <mergeCell ref="F11:F12"/>
    <mergeCell ref="E11:E12"/>
    <mergeCell ref="E19:E20"/>
    <mergeCell ref="F19:F20"/>
    <mergeCell ref="F16:F18"/>
    <mergeCell ref="E21:E24"/>
    <mergeCell ref="F21:F24"/>
    <mergeCell ref="M11:M12"/>
    <mergeCell ref="P16:P18"/>
    <mergeCell ref="Q16:Q18"/>
    <mergeCell ref="O11:O12"/>
    <mergeCell ref="G21:G24"/>
    <mergeCell ref="H21:H24"/>
    <mergeCell ref="I21:I24"/>
    <mergeCell ref="H16:H18"/>
    <mergeCell ref="X16:X18"/>
    <mergeCell ref="W16:W18"/>
    <mergeCell ref="R16:R18"/>
    <mergeCell ref="S16:S18"/>
    <mergeCell ref="T16:T18"/>
    <mergeCell ref="U16:U18"/>
    <mergeCell ref="V16:V18"/>
    <mergeCell ref="S11:S12"/>
    <mergeCell ref="K11:K12"/>
    <mergeCell ref="J16:J18"/>
    <mergeCell ref="K16:K18"/>
    <mergeCell ref="L16:L18"/>
    <mergeCell ref="L21:L24"/>
    <mergeCell ref="M21:M24"/>
    <mergeCell ref="N21:N24"/>
    <mergeCell ref="O21:O24"/>
    <mergeCell ref="N16:N18"/>
    <mergeCell ref="O16:O18"/>
    <mergeCell ref="M16:M18"/>
    <mergeCell ref="M19:M20"/>
    <mergeCell ref="N19:N20"/>
    <mergeCell ref="O19:O20"/>
    <mergeCell ref="S30:S32"/>
    <mergeCell ref="O30:O32"/>
    <mergeCell ref="P19:P20"/>
    <mergeCell ref="Q19:Q20"/>
    <mergeCell ref="R19:R20"/>
    <mergeCell ref="T30:T32"/>
    <mergeCell ref="S21:S24"/>
    <mergeCell ref="S25:S29"/>
    <mergeCell ref="P21:P24"/>
    <mergeCell ref="Q21:Q24"/>
    <mergeCell ref="R21:R24"/>
    <mergeCell ref="P30:P32"/>
    <mergeCell ref="E30:E32"/>
    <mergeCell ref="F30:F32"/>
    <mergeCell ref="G30:G32"/>
    <mergeCell ref="H30:H32"/>
    <mergeCell ref="I30:I32"/>
    <mergeCell ref="J30:J32"/>
    <mergeCell ref="A41:A43"/>
    <mergeCell ref="B41:B43"/>
    <mergeCell ref="C41:C43"/>
    <mergeCell ref="D50:D51"/>
    <mergeCell ref="A48:A49"/>
    <mergeCell ref="B48:B49"/>
    <mergeCell ref="C48:C49"/>
    <mergeCell ref="A50:A51"/>
    <mergeCell ref="B50:B51"/>
    <mergeCell ref="C50:C51"/>
    <mergeCell ref="R45:R47"/>
    <mergeCell ref="M30:M32"/>
    <mergeCell ref="N30:N32"/>
    <mergeCell ref="Q30:Q32"/>
    <mergeCell ref="N45:N47"/>
    <mergeCell ref="R30:R32"/>
    <mergeCell ref="A45:A47"/>
    <mergeCell ref="B45:B47"/>
    <mergeCell ref="C45:C47"/>
    <mergeCell ref="D45:D47"/>
    <mergeCell ref="D48:D49"/>
    <mergeCell ref="E50:E51"/>
    <mergeCell ref="E45:E47"/>
    <mergeCell ref="X45:X47"/>
    <mergeCell ref="K45:K47"/>
    <mergeCell ref="U45:U47"/>
    <mergeCell ref="L45:L47"/>
    <mergeCell ref="V45:V47"/>
    <mergeCell ref="W45:W47"/>
    <mergeCell ref="M45:M47"/>
    <mergeCell ref="T45:T47"/>
    <mergeCell ref="O45:O47"/>
    <mergeCell ref="P45:P47"/>
    <mergeCell ref="X50:X51"/>
    <mergeCell ref="T50:T51"/>
    <mergeCell ref="U50:U51"/>
    <mergeCell ref="A52:A53"/>
    <mergeCell ref="B52:B53"/>
    <mergeCell ref="C52:C53"/>
    <mergeCell ref="D52:D53"/>
    <mergeCell ref="F50:F51"/>
    <mergeCell ref="G50:G51"/>
    <mergeCell ref="R50:R51"/>
    <mergeCell ref="V50:V51"/>
    <mergeCell ref="W50:W51"/>
    <mergeCell ref="S50:S51"/>
    <mergeCell ref="L50:L51"/>
    <mergeCell ref="M50:M51"/>
    <mergeCell ref="N50:N51"/>
    <mergeCell ref="O50:O51"/>
    <mergeCell ref="P50:P51"/>
    <mergeCell ref="Q50:Q51"/>
    <mergeCell ref="X54:X55"/>
    <mergeCell ref="A56:A58"/>
    <mergeCell ref="B56:B58"/>
    <mergeCell ref="C56:C58"/>
    <mergeCell ref="N54:N55"/>
    <mergeCell ref="T54:T55"/>
    <mergeCell ref="A54:A55"/>
    <mergeCell ref="B54:B55"/>
    <mergeCell ref="C54:C55"/>
    <mergeCell ref="D54:D55"/>
    <mergeCell ref="A71:A73"/>
    <mergeCell ref="B71:B73"/>
    <mergeCell ref="C71:C73"/>
    <mergeCell ref="M54:M55"/>
    <mergeCell ref="L54:L55"/>
    <mergeCell ref="M61:M62"/>
    <mergeCell ref="L61:L62"/>
    <mergeCell ref="M59:M60"/>
    <mergeCell ref="F63:F64"/>
    <mergeCell ref="I63:I64"/>
    <mergeCell ref="V54:V55"/>
    <mergeCell ref="E67:E68"/>
    <mergeCell ref="F67:F68"/>
    <mergeCell ref="E65:E66"/>
    <mergeCell ref="F65:F66"/>
    <mergeCell ref="G59:G60"/>
    <mergeCell ref="H59:H60"/>
    <mergeCell ref="R59:R60"/>
    <mergeCell ref="F54:F55"/>
    <mergeCell ref="G54:G55"/>
    <mergeCell ref="S54:S55"/>
    <mergeCell ref="H54:H55"/>
    <mergeCell ref="I54:I55"/>
    <mergeCell ref="J54:J55"/>
    <mergeCell ref="K54:K55"/>
    <mergeCell ref="R54:R55"/>
    <mergeCell ref="X21:X24"/>
    <mergeCell ref="T21:T24"/>
    <mergeCell ref="U21:U24"/>
    <mergeCell ref="V21:V24"/>
    <mergeCell ref="W21:W24"/>
    <mergeCell ref="U25:U29"/>
    <mergeCell ref="V25:V29"/>
    <mergeCell ref="T25:T29"/>
    <mergeCell ref="W25:W29"/>
    <mergeCell ref="X30:X32"/>
    <mergeCell ref="U30:U32"/>
    <mergeCell ref="V30:V32"/>
    <mergeCell ref="W30:W32"/>
    <mergeCell ref="W54:W55"/>
    <mergeCell ref="E54:E55"/>
    <mergeCell ref="O54:O55"/>
    <mergeCell ref="P54:P55"/>
    <mergeCell ref="Q54:Q55"/>
    <mergeCell ref="U54:U55"/>
    <mergeCell ref="R82:R84"/>
    <mergeCell ref="S82:S84"/>
    <mergeCell ref="W82:W84"/>
    <mergeCell ref="X25:X29"/>
    <mergeCell ref="B93:B95"/>
    <mergeCell ref="C93:C95"/>
    <mergeCell ref="D93:D95"/>
    <mergeCell ref="X82:X84"/>
    <mergeCell ref="I85:I87"/>
    <mergeCell ref="O85:O87"/>
    <mergeCell ref="W96:W101"/>
    <mergeCell ref="X96:X101"/>
    <mergeCell ref="V102:V104"/>
    <mergeCell ref="W102:W104"/>
    <mergeCell ref="V96:V101"/>
    <mergeCell ref="T102:T104"/>
    <mergeCell ref="D96:D104"/>
    <mergeCell ref="E96:E101"/>
    <mergeCell ref="S149:S150"/>
    <mergeCell ref="L149:L150"/>
    <mergeCell ref="O149:O150"/>
    <mergeCell ref="L102:L104"/>
    <mergeCell ref="N118:N122"/>
    <mergeCell ref="O102:O104"/>
    <mergeCell ref="R102:R104"/>
    <mergeCell ref="J139:J143"/>
    <mergeCell ref="A118:A129"/>
    <mergeCell ref="B118:B129"/>
    <mergeCell ref="C118:C129"/>
    <mergeCell ref="D118:D129"/>
    <mergeCell ref="B107:B114"/>
    <mergeCell ref="A107:A114"/>
    <mergeCell ref="K223:K225"/>
    <mergeCell ref="L223:L225"/>
    <mergeCell ref="P205:P206"/>
    <mergeCell ref="K218:K220"/>
    <mergeCell ref="L218:L220"/>
    <mergeCell ref="N139:N143"/>
    <mergeCell ref="P202:P203"/>
    <mergeCell ref="K202:K203"/>
    <mergeCell ref="P218:P220"/>
    <mergeCell ref="O218:O220"/>
    <mergeCell ref="K149:K150"/>
    <mergeCell ref="A199:A201"/>
    <mergeCell ref="B199:B201"/>
    <mergeCell ref="N149:N150"/>
    <mergeCell ref="E149:E150"/>
    <mergeCell ref="I176:I177"/>
    <mergeCell ref="J176:J177"/>
    <mergeCell ref="D176:D179"/>
    <mergeCell ref="C199:C201"/>
    <mergeCell ref="I156:I158"/>
    <mergeCell ref="J156:J158"/>
    <mergeCell ref="K156:K158"/>
    <mergeCell ref="D160:D162"/>
    <mergeCell ref="G178:G179"/>
    <mergeCell ref="E176:E177"/>
    <mergeCell ref="J187:J188"/>
    <mergeCell ref="F178:F179"/>
    <mergeCell ref="J205:J206"/>
    <mergeCell ref="O156:O158"/>
    <mergeCell ref="Q205:Q206"/>
    <mergeCell ref="E156:E158"/>
    <mergeCell ref="F156:F158"/>
    <mergeCell ref="G161:G162"/>
    <mergeCell ref="E161:E162"/>
    <mergeCell ref="F161:F162"/>
    <mergeCell ref="K161:K162"/>
    <mergeCell ref="K205:K206"/>
    <mergeCell ref="I161:I162"/>
    <mergeCell ref="H161:H162"/>
    <mergeCell ref="M176:M177"/>
    <mergeCell ref="N176:N177"/>
    <mergeCell ref="H176:H177"/>
    <mergeCell ref="K187:K188"/>
    <mergeCell ref="L187:L188"/>
    <mergeCell ref="L176:L177"/>
    <mergeCell ref="M161:M162"/>
    <mergeCell ref="X161:X162"/>
    <mergeCell ref="W161:W162"/>
    <mergeCell ref="L161:L162"/>
    <mergeCell ref="Q156:Q158"/>
    <mergeCell ref="U156:U158"/>
    <mergeCell ref="V156:V158"/>
    <mergeCell ref="T156:T158"/>
    <mergeCell ref="U161:U162"/>
    <mergeCell ref="P156:P158"/>
    <mergeCell ref="S156:S158"/>
    <mergeCell ref="AD364:AD365"/>
    <mergeCell ref="V253:V254"/>
    <mergeCell ref="AB364:AB365"/>
    <mergeCell ref="AC364:AC365"/>
    <mergeCell ref="AB230:AB231"/>
    <mergeCell ref="AC230:AC231"/>
    <mergeCell ref="Z230:Z231"/>
    <mergeCell ref="V251:V252"/>
    <mergeCell ref="W253:W254"/>
    <mergeCell ref="X277:X278"/>
    <mergeCell ref="W227:W228"/>
    <mergeCell ref="R149:R150"/>
    <mergeCell ref="V227:V228"/>
    <mergeCell ref="S205:S206"/>
    <mergeCell ref="U178:U179"/>
    <mergeCell ref="R230:R231"/>
    <mergeCell ref="V149:V150"/>
    <mergeCell ref="W149:W150"/>
    <mergeCell ref="W156:W158"/>
    <mergeCell ref="U218:U220"/>
    <mergeCell ref="Y364:Y365"/>
    <mergeCell ref="Z364:Z365"/>
    <mergeCell ref="AA364:AA365"/>
    <mergeCell ref="W332:W333"/>
    <mergeCell ref="E230:E231"/>
    <mergeCell ref="F230:F231"/>
    <mergeCell ref="J296:J297"/>
    <mergeCell ref="J277:J278"/>
    <mergeCell ref="U251:U252"/>
    <mergeCell ref="S256:S257"/>
    <mergeCell ref="AA230:AA231"/>
    <mergeCell ref="X286:X287"/>
    <mergeCell ref="X300:X304"/>
    <mergeCell ref="X296:X297"/>
    <mergeCell ref="X275:X276"/>
    <mergeCell ref="X261:X262"/>
    <mergeCell ref="X251:X252"/>
    <mergeCell ref="X256:X257"/>
    <mergeCell ref="X279:X285"/>
    <mergeCell ref="Y230:Y231"/>
    <mergeCell ref="W364:W365"/>
    <mergeCell ref="X364:X365"/>
    <mergeCell ref="V235:V236"/>
    <mergeCell ref="W235:W236"/>
    <mergeCell ref="X235:X236"/>
    <mergeCell ref="X253:X254"/>
    <mergeCell ref="W240:W241"/>
    <mergeCell ref="X240:X241"/>
    <mergeCell ref="W310:W311"/>
    <mergeCell ref="W251:W252"/>
    <mergeCell ref="V364:V365"/>
    <mergeCell ref="A160:A162"/>
    <mergeCell ref="P161:P162"/>
    <mergeCell ref="L156:L158"/>
    <mergeCell ref="M156:M158"/>
    <mergeCell ref="A149:A159"/>
    <mergeCell ref="B149:B159"/>
    <mergeCell ref="C149:C159"/>
    <mergeCell ref="D149:D159"/>
    <mergeCell ref="N156:N158"/>
    <mergeCell ref="Q223:Q225"/>
    <mergeCell ref="R223:R225"/>
    <mergeCell ref="T161:T162"/>
    <mergeCell ref="P139:P143"/>
    <mergeCell ref="Q139:Q143"/>
    <mergeCell ref="M187:M188"/>
    <mergeCell ref="T205:T206"/>
    <mergeCell ref="R139:R143"/>
    <mergeCell ref="Q202:Q203"/>
    <mergeCell ref="P223:P225"/>
    <mergeCell ref="S161:S162"/>
    <mergeCell ref="W139:W143"/>
    <mergeCell ref="U223:U225"/>
    <mergeCell ref="V202:V203"/>
    <mergeCell ref="V161:V162"/>
    <mergeCell ref="S187:S188"/>
    <mergeCell ref="W187:W188"/>
    <mergeCell ref="U139:U143"/>
    <mergeCell ref="W176:W177"/>
    <mergeCell ref="S145:S146"/>
    <mergeCell ref="T235:T236"/>
    <mergeCell ref="U364:U365"/>
    <mergeCell ref="S230:S231"/>
    <mergeCell ref="T364:T365"/>
    <mergeCell ref="S364:S365"/>
    <mergeCell ref="U253:U254"/>
    <mergeCell ref="T277:T278"/>
    <mergeCell ref="S275:S276"/>
    <mergeCell ref="T300:T304"/>
    <mergeCell ref="T275:T276"/>
    <mergeCell ref="S277:S278"/>
    <mergeCell ref="H230:H231"/>
    <mergeCell ref="I230:I231"/>
    <mergeCell ref="J230:J231"/>
    <mergeCell ref="L253:L254"/>
    <mergeCell ref="K230:K231"/>
    <mergeCell ref="L230:L231"/>
    <mergeCell ref="J251:J252"/>
    <mergeCell ref="J235:J236"/>
    <mergeCell ref="H256:H257"/>
    <mergeCell ref="S310:S311"/>
    <mergeCell ref="R305:R309"/>
    <mergeCell ref="S300:S304"/>
    <mergeCell ref="T296:T297"/>
    <mergeCell ref="R296:R297"/>
    <mergeCell ref="Q364:Q365"/>
    <mergeCell ref="T344:T346"/>
    <mergeCell ref="Q296:Q297"/>
    <mergeCell ref="S296:S297"/>
    <mergeCell ref="Q317:Q319"/>
    <mergeCell ref="P253:P254"/>
    <mergeCell ref="Q253:Q254"/>
    <mergeCell ref="S227:S228"/>
    <mergeCell ref="R364:R365"/>
    <mergeCell ref="Q256:Q257"/>
    <mergeCell ref="P364:P365"/>
    <mergeCell ref="Q230:Q231"/>
    <mergeCell ref="P349:P350"/>
    <mergeCell ref="Q305:Q309"/>
    <mergeCell ref="P230:P231"/>
    <mergeCell ref="K251:K252"/>
    <mergeCell ref="L251:L252"/>
    <mergeCell ref="M251:M252"/>
    <mergeCell ref="M256:M257"/>
    <mergeCell ref="L256:L257"/>
    <mergeCell ref="M253:M254"/>
    <mergeCell ref="K253:K254"/>
    <mergeCell ref="K256:K257"/>
    <mergeCell ref="N368:P368"/>
    <mergeCell ref="A364:A367"/>
    <mergeCell ref="B364:B367"/>
    <mergeCell ref="C364:C367"/>
    <mergeCell ref="D364:D365"/>
    <mergeCell ref="E364:E365"/>
    <mergeCell ref="N364:N365"/>
    <mergeCell ref="O364:O365"/>
    <mergeCell ref="J364:J365"/>
    <mergeCell ref="K364:K365"/>
    <mergeCell ref="L364:L365"/>
    <mergeCell ref="M364:M365"/>
    <mergeCell ref="A256:A262"/>
    <mergeCell ref="A245:A246"/>
    <mergeCell ref="E256:E257"/>
    <mergeCell ref="B245:B246"/>
    <mergeCell ref="C245:C246"/>
    <mergeCell ref="G286:G287"/>
    <mergeCell ref="D245:D246"/>
    <mergeCell ref="E251:E252"/>
    <mergeCell ref="A242:A244"/>
    <mergeCell ref="B242:B244"/>
    <mergeCell ref="A170:A172"/>
    <mergeCell ref="B170:B172"/>
    <mergeCell ref="C170:C172"/>
    <mergeCell ref="E218:E220"/>
    <mergeCell ref="C242:C244"/>
    <mergeCell ref="A230:A233"/>
    <mergeCell ref="B176:B179"/>
    <mergeCell ref="C176:C179"/>
    <mergeCell ref="B230:B233"/>
    <mergeCell ref="G227:G228"/>
    <mergeCell ref="C230:C233"/>
    <mergeCell ref="D230:D231"/>
    <mergeCell ref="A234:A239"/>
    <mergeCell ref="B234:B239"/>
    <mergeCell ref="C234:C239"/>
    <mergeCell ref="D234:D239"/>
    <mergeCell ref="G230:G231"/>
    <mergeCell ref="C227:C229"/>
    <mergeCell ref="E253:E254"/>
    <mergeCell ref="F253:F254"/>
    <mergeCell ref="G253:G254"/>
    <mergeCell ref="G275:G276"/>
    <mergeCell ref="E279:E285"/>
    <mergeCell ref="E286:E287"/>
    <mergeCell ref="E261:E262"/>
    <mergeCell ref="G279:G285"/>
    <mergeCell ref="F277:F278"/>
    <mergeCell ref="F256:F257"/>
    <mergeCell ref="D256:D262"/>
    <mergeCell ref="D330:D331"/>
    <mergeCell ref="C330:C331"/>
    <mergeCell ref="E325:E326"/>
    <mergeCell ref="F325:F326"/>
    <mergeCell ref="F286:F287"/>
    <mergeCell ref="E330:E331"/>
    <mergeCell ref="F330:F331"/>
    <mergeCell ref="E305:E309"/>
    <mergeCell ref="F305:F309"/>
    <mergeCell ref="G310:G311"/>
    <mergeCell ref="H227:H228"/>
    <mergeCell ref="G205:G206"/>
    <mergeCell ref="F364:F365"/>
    <mergeCell ref="G364:G365"/>
    <mergeCell ref="F261:F262"/>
    <mergeCell ref="G261:G262"/>
    <mergeCell ref="F235:F236"/>
    <mergeCell ref="H218:H220"/>
    <mergeCell ref="H277:H278"/>
    <mergeCell ref="J223:J225"/>
    <mergeCell ref="J227:J228"/>
    <mergeCell ref="C160:C162"/>
    <mergeCell ref="J161:J162"/>
    <mergeCell ref="J202:J203"/>
    <mergeCell ref="H364:H365"/>
    <mergeCell ref="I364:I365"/>
    <mergeCell ref="C166:C168"/>
    <mergeCell ref="E235:E236"/>
    <mergeCell ref="F227:F228"/>
    <mergeCell ref="H235:H236"/>
    <mergeCell ref="I235:I236"/>
    <mergeCell ref="X149:X150"/>
    <mergeCell ref="T223:T225"/>
    <mergeCell ref="U230:U231"/>
    <mergeCell ref="X230:X231"/>
    <mergeCell ref="M230:M231"/>
    <mergeCell ref="T149:T150"/>
    <mergeCell ref="U149:U150"/>
    <mergeCell ref="R218:R220"/>
    <mergeCell ref="X139:X143"/>
    <mergeCell ref="I149:I150"/>
    <mergeCell ref="J149:J150"/>
    <mergeCell ref="S139:S143"/>
    <mergeCell ref="V139:V143"/>
    <mergeCell ref="T139:T143"/>
    <mergeCell ref="K139:K143"/>
    <mergeCell ref="L139:L143"/>
    <mergeCell ref="W230:W231"/>
    <mergeCell ref="V230:V231"/>
    <mergeCell ref="AD230:AD231"/>
    <mergeCell ref="X156:X158"/>
    <mergeCell ref="Q161:Q162"/>
    <mergeCell ref="T230:T231"/>
    <mergeCell ref="R161:R162"/>
    <mergeCell ref="X227:X228"/>
    <mergeCell ref="U205:U206"/>
    <mergeCell ref="R178:R179"/>
    <mergeCell ref="R235:R236"/>
    <mergeCell ref="P235:P236"/>
    <mergeCell ref="Q235:Q236"/>
    <mergeCell ref="Q227:Q228"/>
    <mergeCell ref="N102:N104"/>
    <mergeCell ref="P110:P111"/>
    <mergeCell ref="O235:O236"/>
    <mergeCell ref="R156:R158"/>
    <mergeCell ref="Q178:Q179"/>
    <mergeCell ref="O187:O188"/>
    <mergeCell ref="M96:M101"/>
    <mergeCell ref="N96:N101"/>
    <mergeCell ref="K235:K236"/>
    <mergeCell ref="L235:L236"/>
    <mergeCell ref="M235:M236"/>
    <mergeCell ref="N235:N236"/>
    <mergeCell ref="M149:M150"/>
    <mergeCell ref="M139:M143"/>
    <mergeCell ref="K176:K177"/>
    <mergeCell ref="N110:N111"/>
    <mergeCell ref="V82:V84"/>
    <mergeCell ref="G240:G241"/>
    <mergeCell ref="U240:U241"/>
    <mergeCell ref="J240:J241"/>
    <mergeCell ref="K240:K241"/>
    <mergeCell ref="L240:L241"/>
    <mergeCell ref="O139:O143"/>
    <mergeCell ref="J85:J87"/>
    <mergeCell ref="K85:K87"/>
    <mergeCell ref="L85:L87"/>
    <mergeCell ref="S102:S104"/>
    <mergeCell ref="U96:U101"/>
    <mergeCell ref="P82:P84"/>
    <mergeCell ref="Q82:Q84"/>
    <mergeCell ref="E240:E241"/>
    <mergeCell ref="F240:F241"/>
    <mergeCell ref="M85:M87"/>
    <mergeCell ref="N85:N87"/>
    <mergeCell ref="M102:M104"/>
    <mergeCell ref="T82:T84"/>
    <mergeCell ref="V85:V87"/>
    <mergeCell ref="W85:W87"/>
    <mergeCell ref="P85:P87"/>
    <mergeCell ref="Q85:Q87"/>
    <mergeCell ref="R85:R87"/>
    <mergeCell ref="S85:S87"/>
    <mergeCell ref="U82:U84"/>
    <mergeCell ref="T85:T87"/>
    <mergeCell ref="A240:A241"/>
    <mergeCell ref="B240:B241"/>
    <mergeCell ref="C240:C241"/>
    <mergeCell ref="D240:D241"/>
    <mergeCell ref="H240:H241"/>
    <mergeCell ref="I240:I241"/>
    <mergeCell ref="M240:M241"/>
    <mergeCell ref="N240:N241"/>
    <mergeCell ref="H296:H297"/>
    <mergeCell ref="G277:G278"/>
    <mergeCell ref="E296:E297"/>
    <mergeCell ref="H286:H287"/>
    <mergeCell ref="H279:H285"/>
    <mergeCell ref="O240:O241"/>
    <mergeCell ref="F251:F252"/>
    <mergeCell ref="H261:H262"/>
    <mergeCell ref="K261:K262"/>
    <mergeCell ref="J256:J257"/>
    <mergeCell ref="P251:P252"/>
    <mergeCell ref="Q251:Q252"/>
    <mergeCell ref="S253:S254"/>
    <mergeCell ref="N253:N254"/>
    <mergeCell ref="R240:R241"/>
    <mergeCell ref="Q240:Q241"/>
    <mergeCell ref="R251:R252"/>
    <mergeCell ref="S251:S252"/>
    <mergeCell ref="O253:O254"/>
    <mergeCell ref="O251:O252"/>
    <mergeCell ref="K332:K333"/>
    <mergeCell ref="L332:L333"/>
    <mergeCell ref="X332:X333"/>
    <mergeCell ref="R332:R333"/>
    <mergeCell ref="S332:S333"/>
    <mergeCell ref="T332:T333"/>
    <mergeCell ref="U332:U333"/>
    <mergeCell ref="V332:V333"/>
    <mergeCell ref="X310:X311"/>
    <mergeCell ref="Q310:Q311"/>
    <mergeCell ref="R310:R311"/>
    <mergeCell ref="U310:U311"/>
    <mergeCell ref="V310:V311"/>
    <mergeCell ref="W261:W262"/>
    <mergeCell ref="T310:T311"/>
    <mergeCell ref="V261:V262"/>
    <mergeCell ref="U305:U309"/>
    <mergeCell ref="X305:X309"/>
    <mergeCell ref="I110:I111"/>
    <mergeCell ref="J110:J111"/>
    <mergeCell ref="O332:O333"/>
    <mergeCell ref="P332:P333"/>
    <mergeCell ref="I332:I333"/>
    <mergeCell ref="J332:J333"/>
    <mergeCell ref="P240:P241"/>
    <mergeCell ref="O110:O111"/>
    <mergeCell ref="K110:K111"/>
    <mergeCell ref="M110:M111"/>
    <mergeCell ref="E332:E333"/>
    <mergeCell ref="N310:N311"/>
    <mergeCell ref="O310:O311"/>
    <mergeCell ref="Q332:Q333"/>
    <mergeCell ref="M332:M333"/>
    <mergeCell ref="N332:N333"/>
    <mergeCell ref="I310:I311"/>
    <mergeCell ref="J310:J311"/>
    <mergeCell ref="K310:K311"/>
    <mergeCell ref="P310:P311"/>
    <mergeCell ref="E110:E111"/>
    <mergeCell ref="F110:F111"/>
    <mergeCell ref="G110:G111"/>
    <mergeCell ref="H110:H111"/>
    <mergeCell ref="L110:L111"/>
    <mergeCell ref="J178:J179"/>
    <mergeCell ref="K178:K179"/>
    <mergeCell ref="L178:L179"/>
    <mergeCell ref="H178:H179"/>
    <mergeCell ref="I178:I179"/>
    <mergeCell ref="P178:P179"/>
    <mergeCell ref="A130:A132"/>
    <mergeCell ref="B130:B132"/>
    <mergeCell ref="D130:D132"/>
    <mergeCell ref="E130:E131"/>
    <mergeCell ref="F130:F131"/>
    <mergeCell ref="G130:G131"/>
    <mergeCell ref="O161:O162"/>
    <mergeCell ref="N161:N162"/>
    <mergeCell ref="H149:H150"/>
    <mergeCell ref="O230:O231"/>
    <mergeCell ref="N230:N231"/>
    <mergeCell ref="M178:M179"/>
    <mergeCell ref="N178:N179"/>
    <mergeCell ref="O178:O179"/>
    <mergeCell ref="N187:N188"/>
    <mergeCell ref="O223:O225"/>
    <mergeCell ref="M223:M225"/>
    <mergeCell ref="N202:N203"/>
    <mergeCell ref="O202:O203"/>
    <mergeCell ref="B256:B262"/>
    <mergeCell ref="C256:C262"/>
    <mergeCell ref="A173:A175"/>
    <mergeCell ref="B173:B175"/>
    <mergeCell ref="F176:F177"/>
    <mergeCell ref="G176:G177"/>
    <mergeCell ref="A191:A193"/>
    <mergeCell ref="C173:C175"/>
    <mergeCell ref="A176:A179"/>
    <mergeCell ref="G235:G236"/>
    <mergeCell ref="O256:O257"/>
    <mergeCell ref="N256:N257"/>
    <mergeCell ref="T256:T257"/>
    <mergeCell ref="U256:U257"/>
    <mergeCell ref="M261:M262"/>
    <mergeCell ref="R256:R257"/>
    <mergeCell ref="Q261:Q262"/>
    <mergeCell ref="R261:R262"/>
    <mergeCell ref="O261:O262"/>
    <mergeCell ref="E25:E29"/>
    <mergeCell ref="F25:F29"/>
    <mergeCell ref="G25:G29"/>
    <mergeCell ref="H25:H29"/>
    <mergeCell ref="O25:O29"/>
    <mergeCell ref="J253:J254"/>
    <mergeCell ref="J45:J47"/>
    <mergeCell ref="J59:J60"/>
    <mergeCell ref="E59:E60"/>
    <mergeCell ref="F59:F60"/>
    <mergeCell ref="G45:G47"/>
    <mergeCell ref="H45:H47"/>
    <mergeCell ref="I45:I47"/>
    <mergeCell ref="J50:J51"/>
    <mergeCell ref="H50:H51"/>
    <mergeCell ref="F45:F47"/>
    <mergeCell ref="J48:J49"/>
    <mergeCell ref="K59:K60"/>
    <mergeCell ref="L59:L60"/>
    <mergeCell ref="I50:I51"/>
    <mergeCell ref="Q45:Q47"/>
    <mergeCell ref="O59:O60"/>
    <mergeCell ref="P59:P60"/>
    <mergeCell ref="Q59:Q60"/>
    <mergeCell ref="K50:K51"/>
    <mergeCell ref="L48:L49"/>
    <mergeCell ref="I59:I60"/>
    <mergeCell ref="I25:I29"/>
    <mergeCell ref="J25:J29"/>
    <mergeCell ref="K25:K29"/>
    <mergeCell ref="L25:L29"/>
    <mergeCell ref="Q25:Q29"/>
    <mergeCell ref="R25:R29"/>
    <mergeCell ref="M25:M29"/>
    <mergeCell ref="P25:P29"/>
    <mergeCell ref="N25:N29"/>
    <mergeCell ref="A59:A70"/>
    <mergeCell ref="B59:B70"/>
    <mergeCell ref="C59:C70"/>
    <mergeCell ref="D59:D70"/>
    <mergeCell ref="F61:F62"/>
    <mergeCell ref="E61:E62"/>
    <mergeCell ref="E63:E64"/>
    <mergeCell ref="W59:W60"/>
    <mergeCell ref="X59:X60"/>
    <mergeCell ref="U59:U60"/>
    <mergeCell ref="V59:V60"/>
    <mergeCell ref="W61:W62"/>
    <mergeCell ref="X61:X62"/>
    <mergeCell ref="O61:O62"/>
    <mergeCell ref="N61:N62"/>
    <mergeCell ref="U61:U62"/>
    <mergeCell ref="V61:V62"/>
    <mergeCell ref="S59:S60"/>
    <mergeCell ref="T59:T60"/>
    <mergeCell ref="P61:P62"/>
    <mergeCell ref="Q61:Q62"/>
    <mergeCell ref="R61:R62"/>
    <mergeCell ref="S61:S62"/>
    <mergeCell ref="T61:T62"/>
    <mergeCell ref="N59:N60"/>
    <mergeCell ref="K63:K64"/>
    <mergeCell ref="L63:L64"/>
    <mergeCell ref="G61:G62"/>
    <mergeCell ref="K61:K62"/>
    <mergeCell ref="J61:J62"/>
    <mergeCell ref="I61:I62"/>
    <mergeCell ref="H61:H62"/>
    <mergeCell ref="G63:G64"/>
    <mergeCell ref="H63:H64"/>
    <mergeCell ref="J63:J64"/>
    <mergeCell ref="M63:M64"/>
    <mergeCell ref="N63:N64"/>
    <mergeCell ref="O63:O64"/>
    <mergeCell ref="P63:P64"/>
    <mergeCell ref="W63:W64"/>
    <mergeCell ref="X63:X64"/>
    <mergeCell ref="Q63:Q64"/>
    <mergeCell ref="R63:R64"/>
    <mergeCell ref="U63:U64"/>
    <mergeCell ref="V63:V64"/>
    <mergeCell ref="S63:S64"/>
    <mergeCell ref="T63:T64"/>
    <mergeCell ref="U65:U66"/>
    <mergeCell ref="V65:V66"/>
    <mergeCell ref="Q65:Q66"/>
    <mergeCell ref="R65:R66"/>
    <mergeCell ref="G65:G66"/>
    <mergeCell ref="H65:H66"/>
    <mergeCell ref="I65:I66"/>
    <mergeCell ref="J65:J66"/>
    <mergeCell ref="W65:W66"/>
    <mergeCell ref="X65:X66"/>
    <mergeCell ref="K65:K66"/>
    <mergeCell ref="L65:L66"/>
    <mergeCell ref="S65:S66"/>
    <mergeCell ref="T65:T66"/>
    <mergeCell ref="M65:M66"/>
    <mergeCell ref="N65:N66"/>
    <mergeCell ref="O65:O66"/>
    <mergeCell ref="P65:P66"/>
    <mergeCell ref="O67:O68"/>
    <mergeCell ref="P67:P68"/>
    <mergeCell ref="G67:G68"/>
    <mergeCell ref="H67:H68"/>
    <mergeCell ref="I67:I68"/>
    <mergeCell ref="J67:J68"/>
    <mergeCell ref="K67:K68"/>
    <mergeCell ref="L67:L68"/>
    <mergeCell ref="M67:M68"/>
    <mergeCell ref="N67:N68"/>
    <mergeCell ref="X414:Z414"/>
    <mergeCell ref="Q67:Q68"/>
    <mergeCell ref="R67:R68"/>
    <mergeCell ref="S67:S68"/>
    <mergeCell ref="T67:T68"/>
    <mergeCell ref="U67:U68"/>
    <mergeCell ref="V67:V68"/>
    <mergeCell ref="W67:W68"/>
    <mergeCell ref="X67:X68"/>
    <mergeCell ref="W110:W111"/>
    <mergeCell ref="AA118:AA121"/>
    <mergeCell ref="AB118:AB121"/>
    <mergeCell ref="AC118:AC121"/>
    <mergeCell ref="AD118:AD121"/>
    <mergeCell ref="Z118:Z121"/>
    <mergeCell ref="Y118:Y121"/>
    <mergeCell ref="P149:P150"/>
    <mergeCell ref="F118:F122"/>
    <mergeCell ref="V118:V122"/>
    <mergeCell ref="L118:L122"/>
    <mergeCell ref="P118:P122"/>
    <mergeCell ref="Q118:Q122"/>
    <mergeCell ref="T118:T122"/>
    <mergeCell ref="H130:H131"/>
    <mergeCell ref="H139:H143"/>
    <mergeCell ref="I126:I129"/>
    <mergeCell ref="T187:T188"/>
    <mergeCell ref="V178:V179"/>
    <mergeCell ref="V176:V177"/>
    <mergeCell ref="S176:S177"/>
    <mergeCell ref="T176:T177"/>
    <mergeCell ref="U176:U177"/>
    <mergeCell ref="S178:S179"/>
    <mergeCell ref="N369:P369"/>
    <mergeCell ref="U187:U188"/>
    <mergeCell ref="V187:V188"/>
    <mergeCell ref="N251:N252"/>
    <mergeCell ref="S240:S241"/>
    <mergeCell ref="T240:T241"/>
    <mergeCell ref="V240:V241"/>
    <mergeCell ref="N261:N262"/>
    <mergeCell ref="U261:U262"/>
    <mergeCell ref="P261:P262"/>
    <mergeCell ref="E187:E188"/>
    <mergeCell ref="F187:F188"/>
    <mergeCell ref="G187:G188"/>
    <mergeCell ref="H187:H188"/>
    <mergeCell ref="I187:I188"/>
    <mergeCell ref="Q187:Q188"/>
    <mergeCell ref="P187:P188"/>
    <mergeCell ref="E94:E95"/>
    <mergeCell ref="F94:F95"/>
    <mergeCell ref="G94:G95"/>
    <mergeCell ref="H94:H95"/>
    <mergeCell ref="I94:I95"/>
    <mergeCell ref="J94:J95"/>
    <mergeCell ref="U94:U95"/>
    <mergeCell ref="V94:V95"/>
    <mergeCell ref="K94:K95"/>
    <mergeCell ref="L94:L95"/>
    <mergeCell ref="M94:M95"/>
    <mergeCell ref="N94:N95"/>
    <mergeCell ref="O94:O95"/>
    <mergeCell ref="P94:P95"/>
    <mergeCell ref="W94:W95"/>
    <mergeCell ref="X94:X95"/>
    <mergeCell ref="A105:A106"/>
    <mergeCell ref="B105:B106"/>
    <mergeCell ref="C105:C106"/>
    <mergeCell ref="D105:D106"/>
    <mergeCell ref="Q94:Q95"/>
    <mergeCell ref="R94:R95"/>
    <mergeCell ref="S94:S95"/>
    <mergeCell ref="T94:T95"/>
    <mergeCell ref="X110:X111"/>
    <mergeCell ref="V110:V111"/>
    <mergeCell ref="T110:T111"/>
    <mergeCell ref="S110:S111"/>
    <mergeCell ref="R110:R111"/>
    <mergeCell ref="Q110:Q111"/>
    <mergeCell ref="U110:U111"/>
    <mergeCell ref="Y110:Y111"/>
    <mergeCell ref="Z110:Z111"/>
    <mergeCell ref="AA110:AA111"/>
    <mergeCell ref="AB110:AB111"/>
    <mergeCell ref="AC110:AC111"/>
    <mergeCell ref="AD110:AD111"/>
    <mergeCell ref="I130:I131"/>
    <mergeCell ref="J130:J131"/>
    <mergeCell ref="K130:K131"/>
    <mergeCell ref="L130:L131"/>
    <mergeCell ref="M130:M131"/>
    <mergeCell ref="W130:W131"/>
    <mergeCell ref="U130:U131"/>
    <mergeCell ref="V130:V131"/>
    <mergeCell ref="R130:R131"/>
    <mergeCell ref="S130:S131"/>
    <mergeCell ref="X130:X131"/>
    <mergeCell ref="A137:A143"/>
    <mergeCell ref="B137:B143"/>
    <mergeCell ref="C137:C143"/>
    <mergeCell ref="D137:D143"/>
    <mergeCell ref="N130:N131"/>
    <mergeCell ref="O130:O131"/>
    <mergeCell ref="P130:P131"/>
    <mergeCell ref="Q130:Q131"/>
    <mergeCell ref="T130:T131"/>
    <mergeCell ref="X176:X177"/>
    <mergeCell ref="O176:O177"/>
    <mergeCell ref="P176:P177"/>
    <mergeCell ref="Q176:Q177"/>
    <mergeCell ref="X187:X188"/>
    <mergeCell ref="W178:W179"/>
    <mergeCell ref="X178:X179"/>
    <mergeCell ref="R176:R177"/>
    <mergeCell ref="T178:T179"/>
    <mergeCell ref="R187:R188"/>
    <mergeCell ref="B194:B195"/>
    <mergeCell ref="C194:C195"/>
    <mergeCell ref="D194:D195"/>
    <mergeCell ref="A196:A198"/>
    <mergeCell ref="B196:B198"/>
    <mergeCell ref="C196:C198"/>
    <mergeCell ref="E344:E346"/>
    <mergeCell ref="F344:F346"/>
    <mergeCell ref="G344:G346"/>
    <mergeCell ref="H344:H346"/>
    <mergeCell ref="I344:I346"/>
    <mergeCell ref="J344:J346"/>
    <mergeCell ref="V344:V346"/>
    <mergeCell ref="W344:W346"/>
    <mergeCell ref="X344:X346"/>
    <mergeCell ref="K344:K346"/>
    <mergeCell ref="L344:L346"/>
    <mergeCell ref="M344:M346"/>
    <mergeCell ref="N344:N346"/>
    <mergeCell ref="O344:O346"/>
    <mergeCell ref="P344:P346"/>
    <mergeCell ref="D77:D78"/>
    <mergeCell ref="A74:A76"/>
    <mergeCell ref="B74:B76"/>
    <mergeCell ref="C74:C76"/>
    <mergeCell ref="A77:A78"/>
    <mergeCell ref="B77:B78"/>
    <mergeCell ref="C77:C78"/>
    <mergeCell ref="D180:D190"/>
    <mergeCell ref="C180:C190"/>
    <mergeCell ref="B180:B190"/>
    <mergeCell ref="A180:A190"/>
    <mergeCell ref="D107:D114"/>
    <mergeCell ref="C107:C114"/>
    <mergeCell ref="A166:A168"/>
    <mergeCell ref="B166:B168"/>
    <mergeCell ref="D133:D136"/>
    <mergeCell ref="C131:C132"/>
    <mergeCell ref="L145:L146"/>
    <mergeCell ref="A145:A146"/>
    <mergeCell ref="B145:B146"/>
    <mergeCell ref="C145:C146"/>
    <mergeCell ref="D145:D146"/>
    <mergeCell ref="E145:E146"/>
    <mergeCell ref="F145:F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T145:T146"/>
    <mergeCell ref="U145:U146"/>
    <mergeCell ref="V145:V146"/>
    <mergeCell ref="W145:W146"/>
    <mergeCell ref="X145:X146"/>
    <mergeCell ref="A163:A165"/>
    <mergeCell ref="B163:B165"/>
    <mergeCell ref="C163:C165"/>
    <mergeCell ref="D163:D165"/>
    <mergeCell ref="M145:M146"/>
  </mergeCells>
  <printOptions horizontalCentered="1"/>
  <pageMargins left="0.2362204724409449" right="0.2362204724409449" top="0.5511811023622047" bottom="0.31496062992125984" header="0.5118110236220472" footer="0.31496062992125984"/>
  <pageSetup fitToHeight="10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Чараева</dc:creator>
  <cp:keywords/>
  <dc:description/>
  <cp:lastModifiedBy>Чараева</cp:lastModifiedBy>
  <cp:lastPrinted>2015-07-01T05:35:24Z</cp:lastPrinted>
  <dcterms:created xsi:type="dcterms:W3CDTF">2014-05-15T11:12:58Z</dcterms:created>
  <dcterms:modified xsi:type="dcterms:W3CDTF">2015-07-01T07:09:21Z</dcterms:modified>
  <cp:category/>
  <cp:version/>
  <cp:contentType/>
  <cp:contentStatus/>
</cp:coreProperties>
</file>